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xr:revisionPtr revIDLastSave="0" documentId="13_ncr:1_{F7B874F9-931A-4C2A-8BAD-96770123A705}" xr6:coauthVersionLast="47" xr6:coauthVersionMax="47" xr10:uidLastSave="{00000000-0000-0000-0000-000000000000}"/>
  <bookViews>
    <workbookView xWindow="57480" yWindow="-120" windowWidth="29040" windowHeight="15720" activeTab="2" xr2:uid="{00000000-000D-0000-FFFF-FFFF00000000}"/>
  </bookViews>
  <sheets>
    <sheet name="Ex 1 - Baseline" sheetId="11" r:id="rId1"/>
    <sheet name="Ex 2 - Progress" sheetId="12" r:id="rId2"/>
    <sheet name="Ex 2 &amp; 3 - Budget" sheetId="13" r:id="rId3"/>
    <sheet name="Ex 4 - S-Curve" sheetId="14" r:id="rId4"/>
  </sheets>
  <definedNames>
    <definedName name="Budget" localSheetId="3">'Ex 4 - S-Curve'!$M$3</definedName>
    <definedName name="Budget">'Ex 2 &amp; 3 - Budget'!$I$3</definedName>
    <definedName name="Display_Week" localSheetId="1">'Ex 2 - Progress'!$G$4</definedName>
    <definedName name="Display_Week">'Ex 1 - Baseline'!$G$4</definedName>
    <definedName name="_xlnm.Print_Area" localSheetId="2">'Ex 2 &amp; 3 - Budget'!$B$2:$J$38</definedName>
    <definedName name="_xlnm.Print_Area" localSheetId="3">'Ex 4 - S-Curve'!$B$2:$N$23</definedName>
    <definedName name="_xlnm.Print_Titles" localSheetId="0">'Ex 1 - Baseline'!$4:$6</definedName>
    <definedName name="_xlnm.Print_Titles" localSheetId="1">'Ex 2 - Progress'!$4:$6</definedName>
    <definedName name="Project_Start" localSheetId="1">'Ex 2 - Progress'!$G$3</definedName>
    <definedName name="Project_Start">'Ex 1 - Baseline'!$G$3</definedName>
    <definedName name="task_end" localSheetId="0">'Ex 1 - Baseline'!$H1</definedName>
    <definedName name="task_end" localSheetId="1">'Ex 2 - Progress'!$H1</definedName>
    <definedName name="task_end" localSheetId="2">'Ex 2 - Progress'!$H1</definedName>
    <definedName name="task_end" localSheetId="3">'Ex 2 - Progress'!$H1</definedName>
    <definedName name="task_progress" localSheetId="0">'Ex 1 - Baseline'!$E1</definedName>
    <definedName name="task_progress" localSheetId="1">'Ex 2 - Progress'!$E1</definedName>
    <definedName name="task_progress" localSheetId="2">'Ex 2 - Progress'!$E1</definedName>
    <definedName name="task_progress" localSheetId="3">'Ex 2 - Progress'!$E1</definedName>
    <definedName name="task_start" localSheetId="0">'Ex 1 - Baseline'!$G1</definedName>
    <definedName name="task_start" localSheetId="1">'Ex 2 - Progress'!$G1</definedName>
    <definedName name="task_start" localSheetId="2">'Ex 2 - Progress'!$G1</definedName>
    <definedName name="task_start" localSheetId="3">'Ex 2 - Progress'!$G1</definedName>
    <definedName name="today" localSheetId="0">TODAY()</definedName>
    <definedName name="today" localSheetId="1">TODAY()</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12" l="1"/>
  <c r="G26" i="12"/>
  <c r="J9" i="13"/>
  <c r="J10" i="13"/>
  <c r="J11" i="13"/>
  <c r="J12" i="13"/>
  <c r="J13" i="13"/>
  <c r="J14" i="13"/>
  <c r="J15" i="13"/>
  <c r="J16" i="13"/>
  <c r="J17" i="13"/>
  <c r="J18" i="13"/>
  <c r="J19" i="13"/>
  <c r="J20" i="13"/>
  <c r="J21" i="13"/>
  <c r="J22" i="13"/>
  <c r="J23" i="13"/>
  <c r="J24" i="13"/>
  <c r="J25" i="13"/>
  <c r="J26" i="13"/>
  <c r="J27" i="13"/>
  <c r="J28" i="13"/>
  <c r="J29" i="13"/>
  <c r="J30" i="13"/>
  <c r="J31" i="13"/>
  <c r="J32" i="13"/>
  <c r="J33" i="13"/>
  <c r="J34" i="13"/>
  <c r="J35" i="13"/>
  <c r="J36" i="13"/>
  <c r="J37" i="13"/>
  <c r="J38" i="13"/>
  <c r="J4" i="13"/>
  <c r="I31" i="13"/>
  <c r="I35" i="13"/>
  <c r="H35" i="13"/>
  <c r="F35" i="13"/>
  <c r="I22" i="13"/>
  <c r="I23" i="13"/>
  <c r="I24" i="13"/>
  <c r="I26" i="13"/>
  <c r="I27" i="13"/>
  <c r="I28" i="13"/>
  <c r="I29" i="13"/>
  <c r="I30" i="13"/>
  <c r="I33" i="13"/>
  <c r="I34" i="13"/>
  <c r="I36" i="13"/>
  <c r="I16" i="13"/>
  <c r="I17" i="13"/>
  <c r="I18" i="13"/>
  <c r="I19" i="13"/>
  <c r="I20" i="13"/>
  <c r="F21" i="13"/>
  <c r="F22" i="13"/>
  <c r="F23" i="13"/>
  <c r="F24" i="13"/>
  <c r="F25" i="13"/>
  <c r="F26" i="13"/>
  <c r="F27" i="13"/>
  <c r="F28" i="13"/>
  <c r="F29" i="13"/>
  <c r="F30" i="13"/>
  <c r="F31" i="13"/>
  <c r="F32" i="13"/>
  <c r="F33" i="13"/>
  <c r="F34" i="13"/>
  <c r="F36" i="13"/>
  <c r="F17" i="13"/>
  <c r="F18" i="13"/>
  <c r="F19" i="13"/>
  <c r="F20" i="13"/>
  <c r="F16" i="13"/>
  <c r="F10" i="13"/>
  <c r="I10" i="13" s="1"/>
  <c r="F11" i="13"/>
  <c r="I11" i="13" s="1"/>
  <c r="F12" i="13"/>
  <c r="I12" i="13" s="1"/>
  <c r="F13" i="13"/>
  <c r="I13" i="13" s="1"/>
  <c r="F14" i="13"/>
  <c r="I14" i="13" s="1"/>
  <c r="F15" i="13"/>
  <c r="I15" i="13" s="1"/>
  <c r="F9" i="13"/>
  <c r="I9" i="13" s="1"/>
  <c r="H34" i="13"/>
  <c r="H36" i="13"/>
  <c r="H33" i="13"/>
  <c r="H27" i="13"/>
  <c r="H28" i="13"/>
  <c r="H29" i="13"/>
  <c r="H30" i="13"/>
  <c r="H31" i="13"/>
  <c r="H23" i="13"/>
  <c r="H24" i="13"/>
  <c r="H22" i="13"/>
  <c r="H10" i="13"/>
  <c r="H11" i="13"/>
  <c r="H12" i="13"/>
  <c r="H13" i="13"/>
  <c r="H14" i="13"/>
  <c r="H15" i="13"/>
  <c r="H16" i="13"/>
  <c r="H17" i="13"/>
  <c r="H18" i="13"/>
  <c r="H19" i="13"/>
  <c r="H20" i="13"/>
  <c r="G38" i="13"/>
  <c r="D38" i="13"/>
  <c r="H9" i="13"/>
  <c r="J37" i="12"/>
  <c r="J36" i="12"/>
  <c r="J32" i="12"/>
  <c r="J25" i="12"/>
  <c r="J21" i="12"/>
  <c r="J8" i="12"/>
  <c r="J7" i="12"/>
  <c r="J7" i="11"/>
  <c r="F38" i="13" l="1"/>
  <c r="I38" i="13" s="1"/>
  <c r="H38" i="13"/>
  <c r="G9" i="11"/>
  <c r="I4" i="13" l="1"/>
  <c r="H9" i="11"/>
  <c r="G10" i="11" s="1"/>
  <c r="H10" i="11" s="1"/>
  <c r="G11" i="11" s="1"/>
  <c r="H11" i="11" s="1"/>
  <c r="G12" i="11" s="1"/>
  <c r="H12" i="11" s="1"/>
  <c r="G13" i="11" s="1"/>
  <c r="H13" i="11" s="1"/>
  <c r="G14" i="11" s="1"/>
  <c r="H14" i="11" s="1"/>
  <c r="G15" i="11" s="1"/>
  <c r="H15" i="11" s="1"/>
  <c r="G16" i="11" s="1"/>
  <c r="H16" i="11" s="1"/>
  <c r="G17" i="11" s="1"/>
  <c r="H17" i="11" s="1"/>
  <c r="G18" i="11" s="1"/>
  <c r="H18" i="11" s="1"/>
  <c r="G19" i="11" s="1"/>
  <c r="H19" i="11" s="1"/>
  <c r="G20" i="11" s="1"/>
  <c r="G33" i="11"/>
  <c r="H34" i="11" s="1"/>
  <c r="G34" i="11" s="1"/>
  <c r="K5" i="11"/>
  <c r="J37" i="11"/>
  <c r="J36" i="11"/>
  <c r="J32" i="11"/>
  <c r="J25" i="11"/>
  <c r="J21" i="11"/>
  <c r="J8" i="11"/>
  <c r="H20" i="11" l="1"/>
  <c r="G24" i="11"/>
  <c r="H33" i="11"/>
  <c r="J33" i="11"/>
  <c r="J9" i="11"/>
  <c r="K6" i="11"/>
  <c r="H23" i="11" l="1"/>
  <c r="G23" i="11" s="1"/>
  <c r="H22" i="11" s="1"/>
  <c r="G22" i="11" s="1"/>
  <c r="H24" i="11"/>
  <c r="J10" i="11"/>
  <c r="L5" i="11"/>
  <c r="M5" i="11" s="1"/>
  <c r="N5" i="11" s="1"/>
  <c r="O5" i="11" s="1"/>
  <c r="P5" i="11" s="1"/>
  <c r="Q5" i="11" s="1"/>
  <c r="R5" i="11" s="1"/>
  <c r="K4" i="11"/>
  <c r="J13" i="11" l="1"/>
  <c r="J11" i="11"/>
  <c r="J12" i="11"/>
  <c r="R4" i="11"/>
  <c r="S5" i="11"/>
  <c r="T5" i="11" s="1"/>
  <c r="U5" i="11" s="1"/>
  <c r="V5" i="11" s="1"/>
  <c r="W5" i="11" s="1"/>
  <c r="X5" i="11" s="1"/>
  <c r="Y5" i="11" s="1"/>
  <c r="L6" i="11"/>
  <c r="J14" i="11" l="1"/>
  <c r="Y4" i="11"/>
  <c r="Z5" i="11"/>
  <c r="AA5" i="11" s="1"/>
  <c r="AB5" i="11" s="1"/>
  <c r="AC5" i="11" s="1"/>
  <c r="AD5" i="11" s="1"/>
  <c r="AE5" i="11" s="1"/>
  <c r="AF5" i="11" s="1"/>
  <c r="M6" i="11"/>
  <c r="AG5" i="11" l="1"/>
  <c r="AH5" i="11" s="1"/>
  <c r="AI5" i="11" s="1"/>
  <c r="AJ5" i="11" s="1"/>
  <c r="AK5" i="11" s="1"/>
  <c r="AL5" i="11" s="1"/>
  <c r="AF4" i="11"/>
  <c r="N6" i="11"/>
  <c r="J15" i="11" l="1"/>
  <c r="AM5" i="11"/>
  <c r="AN5" i="11" s="1"/>
  <c r="O6" i="11"/>
  <c r="AP5" i="11" l="1"/>
  <c r="AQ5" i="11" s="1"/>
  <c r="AR5" i="11" s="1"/>
  <c r="AS5" i="11" s="1"/>
  <c r="AT5" i="11" s="1"/>
  <c r="AU5" i="11" s="1"/>
  <c r="AO5" i="11"/>
  <c r="AM4" i="11"/>
  <c r="P6" i="11"/>
  <c r="J16" i="11" l="1"/>
  <c r="AV5" i="11"/>
  <c r="AU6" i="11"/>
  <c r="AT4" i="11"/>
  <c r="Q6" i="11"/>
  <c r="J17" i="11" l="1"/>
  <c r="J18" i="11"/>
  <c r="AW5" i="11"/>
  <c r="AV6" i="11"/>
  <c r="AX5" i="11" l="1"/>
  <c r="AW6" i="11"/>
  <c r="R6" i="11"/>
  <c r="S6" i="11"/>
  <c r="AY5" i="11" l="1"/>
  <c r="AX6" i="11"/>
  <c r="T6" i="11"/>
  <c r="J20" i="11" l="1"/>
  <c r="G31" i="11"/>
  <c r="J19" i="11"/>
  <c r="AZ5" i="11"/>
  <c r="BA5" i="11" s="1"/>
  <c r="AY6" i="11"/>
  <c r="U6" i="11"/>
  <c r="H31" i="11" l="1"/>
  <c r="H30" i="11"/>
  <c r="G30" i="11" s="1"/>
  <c r="H29" i="11" s="1"/>
  <c r="G29" i="11" s="1"/>
  <c r="H28" i="11" s="1"/>
  <c r="G28" i="11" s="1"/>
  <c r="H27" i="11" s="1"/>
  <c r="G27" i="11" s="1"/>
  <c r="H26" i="11" s="1"/>
  <c r="G26" i="11" s="1"/>
  <c r="BA6" i="11"/>
  <c r="BB5" i="11"/>
  <c r="BA4" i="11"/>
  <c r="AZ6" i="11"/>
  <c r="V6" i="11"/>
  <c r="J31" i="11" l="1"/>
  <c r="G35" i="11"/>
  <c r="J30" i="11"/>
  <c r="BC5" i="11"/>
  <c r="BB6" i="11"/>
  <c r="W6" i="11"/>
  <c r="H35" i="11" l="1"/>
  <c r="J34" i="11" s="1"/>
  <c r="BC6" i="11"/>
  <c r="BD5" i="11"/>
  <c r="X6" i="11"/>
  <c r="J35" i="11" l="1"/>
  <c r="BD6" i="11"/>
  <c r="BE5" i="11"/>
  <c r="Y6" i="11"/>
  <c r="BE6" i="11" l="1"/>
  <c r="BF5" i="11"/>
  <c r="Z6" i="11"/>
  <c r="BG5" i="11" l="1"/>
  <c r="BF6" i="11"/>
  <c r="AA6" i="11"/>
  <c r="BG6" i="11" l="1"/>
  <c r="BH5" i="11"/>
  <c r="AB6" i="11"/>
  <c r="BH6" i="11" l="1"/>
  <c r="BI5" i="11"/>
  <c r="BH4" i="11"/>
  <c r="AC6" i="11"/>
  <c r="BI6" i="11" l="1"/>
  <c r="BJ5" i="11"/>
  <c r="AD6" i="11"/>
  <c r="BK5" i="11" l="1"/>
  <c r="BJ6" i="11"/>
  <c r="AE6" i="11"/>
  <c r="BL5" i="11" l="1"/>
  <c r="BK6" i="11"/>
  <c r="AF6" i="11"/>
  <c r="BM5" i="11" l="1"/>
  <c r="BL6" i="11"/>
  <c r="AG6" i="11"/>
  <c r="BN5" i="11" l="1"/>
  <c r="BO5" i="11" s="1"/>
  <c r="BM6" i="11"/>
  <c r="AH6" i="11"/>
  <c r="BP5" i="11" l="1"/>
  <c r="BO6" i="11"/>
  <c r="BO4" i="11"/>
  <c r="BN6" i="11"/>
  <c r="AI6" i="11"/>
  <c r="BP6" i="11" l="1"/>
  <c r="BQ5" i="11"/>
  <c r="AJ6" i="11"/>
  <c r="BR5" i="11" l="1"/>
  <c r="BQ6" i="11"/>
  <c r="AK6" i="11"/>
  <c r="BS5" i="11" l="1"/>
  <c r="BR6" i="11"/>
  <c r="AL6" i="11"/>
  <c r="BS6" i="11" l="1"/>
  <c r="BT5" i="11"/>
  <c r="AM6" i="11"/>
  <c r="BT6" i="11" l="1"/>
  <c r="BU5" i="11"/>
  <c r="AN6" i="11"/>
  <c r="BU6" i="11" l="1"/>
  <c r="BV5" i="11"/>
  <c r="AO6" i="11"/>
  <c r="BW5" i="11" l="1"/>
  <c r="BV6" i="11"/>
  <c r="BV4" i="11"/>
  <c r="AP6" i="11"/>
  <c r="BW6" i="11" l="1"/>
  <c r="BX5" i="11"/>
  <c r="AQ6" i="11"/>
  <c r="BX6" i="11" l="1"/>
  <c r="BY5" i="11"/>
  <c r="AR6" i="11"/>
  <c r="BZ5" i="11" l="1"/>
  <c r="BY6" i="11"/>
  <c r="AS6" i="11"/>
  <c r="CA5" i="11" l="1"/>
  <c r="BZ6" i="11"/>
  <c r="AT6" i="11"/>
  <c r="CB5" i="11" l="1"/>
  <c r="CA6" i="11"/>
  <c r="CB6" i="11" l="1"/>
  <c r="CC5" i="11"/>
  <c r="CD5" i="11" l="1"/>
  <c r="CC4" i="11"/>
  <c r="CC6" i="11"/>
  <c r="CD6" i="11" l="1"/>
  <c r="CE5" i="11"/>
  <c r="CE6" i="11" l="1"/>
  <c r="CF5" i="11"/>
  <c r="CF6" i="11" l="1"/>
  <c r="CG5" i="11"/>
  <c r="CH5" i="11" l="1"/>
  <c r="CG6" i="11"/>
  <c r="CI5" i="11" l="1"/>
  <c r="CI6" i="11" s="1"/>
  <c r="CH6" i="11"/>
  <c r="J24" i="11"/>
  <c r="J23" i="11" l="1"/>
  <c r="J22" i="11"/>
  <c r="J29" i="11"/>
  <c r="J28" i="11" l="1"/>
  <c r="J27" i="11" l="1"/>
  <c r="J26" i="11" l="1"/>
  <c r="K6" i="12"/>
  <c r="G33" i="12"/>
  <c r="H34" i="12" s="1"/>
  <c r="G34" i="12" s="1"/>
  <c r="J34" i="12" s="1"/>
  <c r="G9" i="12"/>
  <c r="H9" i="12" s="1"/>
  <c r="K5" i="12"/>
  <c r="K4" i="12" s="1"/>
  <c r="L5" i="12"/>
  <c r="L6" i="12" s="1"/>
  <c r="M5" i="12"/>
  <c r="N5" i="12" s="1"/>
  <c r="N6" i="12" l="1"/>
  <c r="O5" i="12"/>
  <c r="G10" i="12"/>
  <c r="J9" i="12"/>
  <c r="J33" i="12"/>
  <c r="H33" i="12"/>
  <c r="M6" i="12"/>
  <c r="J10" i="12" l="1"/>
  <c r="H10" i="12"/>
  <c r="G11" i="12" s="1"/>
  <c r="O6" i="12"/>
  <c r="P5" i="12"/>
  <c r="Q5" i="12" l="1"/>
  <c r="P6" i="12"/>
  <c r="H11" i="12"/>
  <c r="G12" i="12" s="1"/>
  <c r="J12" i="12" l="1"/>
  <c r="H12" i="12"/>
  <c r="G13" i="12" s="1"/>
  <c r="J11" i="12"/>
  <c r="Q6" i="12"/>
  <c r="R5" i="12"/>
  <c r="R4" i="12" l="1"/>
  <c r="S5" i="12"/>
  <c r="R6" i="12"/>
  <c r="H13" i="12"/>
  <c r="G14" i="12" s="1"/>
  <c r="J13" i="12"/>
  <c r="H14" i="12" l="1"/>
  <c r="G15" i="12" s="1"/>
  <c r="S6" i="12"/>
  <c r="T5" i="12"/>
  <c r="H15" i="12" l="1"/>
  <c r="G16" i="12" s="1"/>
  <c r="T6" i="12"/>
  <c r="U5" i="12"/>
  <c r="J14" i="12"/>
  <c r="U6" i="12" l="1"/>
  <c r="V5" i="12"/>
  <c r="H16" i="12"/>
  <c r="G17" i="12" s="1"/>
  <c r="J15" i="12"/>
  <c r="J16" i="12" l="1"/>
  <c r="H17" i="12"/>
  <c r="G18" i="12" s="1"/>
  <c r="W5" i="12"/>
  <c r="V6" i="12"/>
  <c r="J18" i="12" l="1"/>
  <c r="H18" i="12"/>
  <c r="G19" i="12" s="1"/>
  <c r="W6" i="12"/>
  <c r="X5" i="12"/>
  <c r="J17" i="12"/>
  <c r="X6" i="12" l="1"/>
  <c r="Y5" i="12"/>
  <c r="H19" i="12"/>
  <c r="G20" i="12" s="1"/>
  <c r="J19" i="12" l="1"/>
  <c r="G31" i="12"/>
  <c r="G24" i="12"/>
  <c r="H20" i="12"/>
  <c r="J20" i="12" s="1"/>
  <c r="Z5" i="12"/>
  <c r="Y6" i="12"/>
  <c r="Y4" i="12"/>
  <c r="H23" i="12" l="1"/>
  <c r="G23" i="12" s="1"/>
  <c r="H24" i="12"/>
  <c r="J24" i="12" s="1"/>
  <c r="Z6" i="12"/>
  <c r="AA5" i="12"/>
  <c r="H30" i="12"/>
  <c r="G30" i="12" s="1"/>
  <c r="H31" i="12"/>
  <c r="G35" i="12" s="1"/>
  <c r="J31" i="12" l="1"/>
  <c r="J35" i="12"/>
  <c r="H35" i="12"/>
  <c r="J23" i="12"/>
  <c r="H22" i="12"/>
  <c r="G22" i="12" s="1"/>
  <c r="J22" i="12" s="1"/>
  <c r="J30" i="12"/>
  <c r="H29" i="12"/>
  <c r="G29" i="12" s="1"/>
  <c r="AA6" i="12"/>
  <c r="AB5" i="12"/>
  <c r="H28" i="12" l="1"/>
  <c r="G28" i="12" s="1"/>
  <c r="J29" i="12"/>
  <c r="AC5" i="12"/>
  <c r="AB6" i="12"/>
  <c r="H27" i="12" l="1"/>
  <c r="G27" i="12" s="1"/>
  <c r="J28" i="12"/>
  <c r="AD5" i="12"/>
  <c r="AC6" i="12"/>
  <c r="J26" i="12" l="1"/>
  <c r="J27" i="12"/>
  <c r="AD6" i="12"/>
  <c r="AE5" i="12"/>
  <c r="AE6" i="12" l="1"/>
  <c r="AF5" i="12"/>
  <c r="AG5" i="12" l="1"/>
  <c r="AF6" i="12"/>
  <c r="AF4" i="12"/>
  <c r="AG6" i="12" l="1"/>
  <c r="AH5" i="12"/>
  <c r="AI5" i="12" l="1"/>
  <c r="AH6" i="12"/>
  <c r="AI6" i="12" l="1"/>
  <c r="AJ5" i="12"/>
  <c r="AJ6" i="12" l="1"/>
  <c r="AK5" i="12"/>
  <c r="AK6" i="12" l="1"/>
  <c r="AL5" i="12"/>
  <c r="AM5" i="12" l="1"/>
  <c r="AL6" i="12"/>
  <c r="AM6" i="12" l="1"/>
  <c r="AN5" i="12"/>
  <c r="AM4" i="12"/>
  <c r="AO5" i="12" l="1"/>
  <c r="AN6" i="12"/>
  <c r="AO6" i="12" l="1"/>
  <c r="AP5" i="12"/>
  <c r="AP6" i="12" l="1"/>
  <c r="AQ5" i="12"/>
  <c r="AQ6" i="12" l="1"/>
  <c r="AR5" i="12"/>
  <c r="AR6" i="12" l="1"/>
  <c r="AS5" i="12"/>
  <c r="AS6" i="12" l="1"/>
  <c r="AT5" i="12"/>
  <c r="AT6" i="12" l="1"/>
  <c r="AU5" i="12"/>
  <c r="AT4" i="12"/>
  <c r="AU6" i="12" l="1"/>
  <c r="AV5" i="12"/>
  <c r="AW5" i="12" l="1"/>
  <c r="AV6" i="12"/>
  <c r="AX5" i="12" l="1"/>
  <c r="AW6" i="12"/>
  <c r="AY5" i="12" l="1"/>
  <c r="AX6" i="12"/>
  <c r="AY6" i="12" l="1"/>
  <c r="AZ5" i="12"/>
  <c r="BA5" i="12" l="1"/>
  <c r="AZ6" i="12"/>
  <c r="BA6" i="12" l="1"/>
  <c r="BA4" i="12"/>
  <c r="BB5" i="12"/>
  <c r="BB6" i="12" l="1"/>
  <c r="BC5" i="12"/>
  <c r="BC6" i="12" l="1"/>
  <c r="BD5" i="12"/>
  <c r="BD6" i="12" l="1"/>
  <c r="BE5" i="12"/>
  <c r="BF5" i="12" l="1"/>
  <c r="BE6" i="12"/>
  <c r="BF6" i="12" l="1"/>
  <c r="BG5" i="12"/>
  <c r="BH5" i="12" l="1"/>
  <c r="BG6" i="12"/>
  <c r="BI5" i="12" l="1"/>
  <c r="BH4" i="12"/>
  <c r="BH6" i="12"/>
  <c r="BJ5" i="12" l="1"/>
  <c r="BI6" i="12"/>
  <c r="BK5" i="12" l="1"/>
  <c r="BJ6" i="12"/>
  <c r="BL5" i="12" l="1"/>
  <c r="BK6" i="12"/>
  <c r="BM5" i="12" l="1"/>
  <c r="BL6" i="12"/>
  <c r="BM6" i="12" l="1"/>
  <c r="BN5" i="12"/>
  <c r="BN6" i="12" l="1"/>
  <c r="BO5" i="12"/>
  <c r="BO4" i="12" l="1"/>
  <c r="BO6" i="12"/>
  <c r="BP5" i="12"/>
  <c r="BP6" i="12" l="1"/>
  <c r="BQ5" i="12"/>
  <c r="BQ6" i="12" l="1"/>
  <c r="BR5" i="12"/>
  <c r="BS5" i="12" l="1"/>
  <c r="BR6" i="12"/>
  <c r="BT5" i="12" l="1"/>
  <c r="BS6" i="12"/>
  <c r="BT6" i="12" l="1"/>
  <c r="BU5" i="12"/>
  <c r="BV5" i="12" l="1"/>
  <c r="BU6" i="12"/>
  <c r="BV6" i="12" l="1"/>
  <c r="BW5" i="12"/>
  <c r="BV4" i="12"/>
  <c r="BX5" i="12" l="1"/>
  <c r="BW6" i="12"/>
  <c r="BY5" i="12" l="1"/>
  <c r="BX6" i="12"/>
  <c r="BY6" i="12" l="1"/>
  <c r="BZ5" i="12"/>
  <c r="CA5" i="12" l="1"/>
  <c r="BZ6" i="12"/>
  <c r="CB5" i="12" l="1"/>
  <c r="CA6" i="12"/>
  <c r="CB6" i="12" l="1"/>
  <c r="CC5" i="12"/>
  <c r="CC4" i="12" l="1"/>
  <c r="CC6" i="12"/>
  <c r="CD5" i="12"/>
  <c r="CE5" i="12" l="1"/>
  <c r="CD6" i="12"/>
  <c r="CE6" i="12" l="1"/>
  <c r="CF5" i="12"/>
  <c r="CF6" i="12" l="1"/>
  <c r="CG5" i="12"/>
  <c r="CH5" i="12" l="1"/>
  <c r="CG6" i="12"/>
  <c r="CH6" i="12" l="1"/>
  <c r="CI5" i="12"/>
  <c r="CI6" i="12" s="1"/>
</calcChain>
</file>

<file path=xl/sharedStrings.xml><?xml version="1.0" encoding="utf-8"?>
<sst xmlns="http://schemas.openxmlformats.org/spreadsheetml/2006/main" count="319" uniqueCount="99">
  <si>
    <t>Create a Project Schedule in this worksheet.
Enter title of this project in cell B1. 
Information about how to use this worksheet, including instructions for screen readers and the author of this workbook is in the About worksheet.
Continue navigating down column A to hear further instructions.</t>
  </si>
  <si>
    <t>Enter Company Name in cell B2.</t>
  </si>
  <si>
    <t>Enter the name of the Project Lead in cell B3. Enter the Project Start date in cell E3. Project Start: label is in cell C3.</t>
  </si>
  <si>
    <t>Project Start:</t>
  </si>
  <si>
    <t>The Display Week in cell E4  represents the starting week to display in the project schedule in cell I4. The project start date is considered Week 1. To change the display week, simply enter a new week number in cell E4.
The starting date for each week, starting with the display week from cell E4, starts in cell I4 and is auto calculated. There are 8 weeks represented in this view from cell I4 through cell BF4.
You should not modify these cells.
Display Week: label is in cell C4.</t>
  </si>
  <si>
    <t>Display Week:</t>
  </si>
  <si>
    <t>Cells I5 through BL5 contain the day number for the week represented in the cell block above each date cell and are auto calculated.
You should not modify these cells.
Today's date is outlined in Red (hex #AD3815) from today's date in row 5 through the entire date column to the end of the project schedule.</t>
  </si>
  <si>
    <t>This row contains headers for the project schedule that follows below them. 
Navigate from B6 through BL 6 to hear the content. The first letter of each day of the week for the date above that heading, starts in cell I6 and continues through cell BL6.
All project timeline charting is auto generated based on the start and end dates entered, using conditional formats.
Do not modify content in cells within columns after column I starting with cell I7.</t>
  </si>
  <si>
    <t>PROGRESS</t>
  </si>
  <si>
    <t>START</t>
  </si>
  <si>
    <t>END</t>
  </si>
  <si>
    <t>DAYS</t>
  </si>
  <si>
    <t xml:space="preserve">Do not delete this row. This row is hidden to preserve a formula that is used to highlight the current day within the project schedule. </t>
  </si>
  <si>
    <t>Cell B8 contains the Phase 1 sample title. 
Enter a new Title in cell B8.
Enter a name to assign the phase to, if it applies for your project, in cell C8.
Enter Progress for the entire phase, if it applies for your project, in cell D8.
Enter the start and end dates for the entire phase, if it applies for your project, in cells E8 and F8. 
The Gantt chart will automatically fill in the appropriate dates and shade according to the progress entered.
To delete the phase and work only from tasks, simply delete this row.</t>
  </si>
  <si>
    <t xml:space="preserve">Cell B9 contains the sample task "Task 1." 
Enter a new task name in cell B9.
Enter a person to assign the task to in cell C9.
Enter progress of the task in cell D9. A progress bar appears in the cell and is shaded according to the number in the cell. For example, 50 percent progress would shade half of the cell.
Enter task start date in cell E9.
Enter task end date in cell F9.
A status bar shaded for the dates entered appears in blocks starting from cell I9 through BL9. </t>
  </si>
  <si>
    <t>Rows 10 through 13 repeat the pattern from row 9. 
Repeat the instructions from cell A9 for all task rows in this worksheet. Overwrite any sample data.
A sample of another phase starts in cell A14. 
Continue entering tasks in cells A10 through A13 or go to cell A14 to learn more.</t>
  </si>
  <si>
    <t>The cell at right contains the Phase 2 sample title. 
You can create a new phase at any time within column B. This project schedule does not require phases. To remove the phase, simply delete the row.
To create a new phase block in this row, enter a new Title in cell at right.
To continue adding tasks to the phase above, enter a new row above this one and fill in the task data as in cell A9's instruction.
Update the Phase details in cell at right based on cell A8's instruction.
Continue navigating down column A cells to learn more.
If you haven't added any new rows in this worksheet, you will find 2 additional sample phase blocks have been created for you in cells B20 and B26. Otherwise, navigate through column A cells to find the additional blocks. 
Repeat the instructions from cells A8 and A9 whenever you need to.</t>
  </si>
  <si>
    <t>Sample phase title block</t>
  </si>
  <si>
    <t>This is an empty row</t>
  </si>
  <si>
    <t>This row marks the end of the Project Schedule. DO NOT enter anything in this row. 
Insert new rows ABOVE this one to continue building out your Project Schedule.</t>
  </si>
  <si>
    <t>Circular Driveway Design</t>
  </si>
  <si>
    <t>Project No. 04-4832</t>
  </si>
  <si>
    <t>TASK 1 - Prelim. Design</t>
  </si>
  <si>
    <t>30% Drawings</t>
  </si>
  <si>
    <t>Specifications List</t>
  </si>
  <si>
    <t>30% Cost Estimate</t>
  </si>
  <si>
    <t>Survey contract</t>
  </si>
  <si>
    <t>Perform survey</t>
  </si>
  <si>
    <t>CAD setup</t>
  </si>
  <si>
    <t>Incorporate survey data</t>
  </si>
  <si>
    <t>Existing conditions plan</t>
  </si>
  <si>
    <t>Driveway layout</t>
  </si>
  <si>
    <t>Check turn radius</t>
  </si>
  <si>
    <t>Define slopes</t>
  </si>
  <si>
    <t>Add Stormwater features</t>
  </si>
  <si>
    <t>Site plan</t>
  </si>
  <si>
    <t>Quality review</t>
  </si>
  <si>
    <t>Submit to client</t>
  </si>
  <si>
    <t>PM</t>
  </si>
  <si>
    <t>Create specifications list</t>
  </si>
  <si>
    <t>After "driveway layout"</t>
  </si>
  <si>
    <t>Obtain pricing</t>
  </si>
  <si>
    <t>Estimate direct costs</t>
  </si>
  <si>
    <t>Estimate indirect costs</t>
  </si>
  <si>
    <t>RESOURCE</t>
  </si>
  <si>
    <t>WORK DAYS</t>
  </si>
  <si>
    <t>Week 1</t>
  </si>
  <si>
    <t>Week 2</t>
  </si>
  <si>
    <t>Week 3</t>
  </si>
  <si>
    <t>Week 4</t>
  </si>
  <si>
    <t>Week 5</t>
  </si>
  <si>
    <t>Week 6</t>
  </si>
  <si>
    <t>Week 7</t>
  </si>
  <si>
    <t>Week 8</t>
  </si>
  <si>
    <t>Week 9</t>
  </si>
  <si>
    <t>Week 10</t>
  </si>
  <si>
    <t>Float</t>
  </si>
  <si>
    <t>NTP</t>
  </si>
  <si>
    <t>Week 11</t>
  </si>
  <si>
    <t>Key Dates</t>
  </si>
  <si>
    <t>CRITICAL PATH</t>
  </si>
  <si>
    <t>X</t>
  </si>
  <si>
    <t>CAD</t>
  </si>
  <si>
    <t>Quality</t>
  </si>
  <si>
    <t>Civil</t>
  </si>
  <si>
    <t>Sub</t>
  </si>
  <si>
    <t>Civil &amp; CAD</t>
  </si>
  <si>
    <t>Estimator</t>
  </si>
  <si>
    <t>Due Date (10 weeks)</t>
  </si>
  <si>
    <t>Holiday</t>
  </si>
  <si>
    <t>Progress Schedule - Oct 30</t>
  </si>
  <si>
    <t>Baseline Schedule</t>
  </si>
  <si>
    <t>Budget Status</t>
  </si>
  <si>
    <t>EARNED VALUE</t>
  </si>
  <si>
    <t>SPENT TO DATE</t>
  </si>
  <si>
    <t>Assessment Date:</t>
  </si>
  <si>
    <t>Overall Budget Status:</t>
  </si>
  <si>
    <t>%  COMPLETE</t>
  </si>
  <si>
    <t>INITIAL BUDGET</t>
  </si>
  <si>
    <t>% SPENT</t>
  </si>
  <si>
    <t>BUDGET STATUS</t>
  </si>
  <si>
    <t>TOTALS</t>
  </si>
  <si>
    <t>Total to Date</t>
  </si>
  <si>
    <t>INPUT</t>
  </si>
  <si>
    <r>
      <t>Oth</t>
    </r>
    <r>
      <rPr>
        <sz val="11"/>
        <color theme="1"/>
        <rFont val="Calibri"/>
        <family val="2"/>
        <scheme val="minor"/>
      </rPr>
      <t>er Expenses</t>
    </r>
  </si>
  <si>
    <t>Admin</t>
  </si>
  <si>
    <t>Misc. Expenses</t>
  </si>
  <si>
    <t>Misc. Support Services</t>
  </si>
  <si>
    <t>Project Management</t>
  </si>
  <si>
    <t>Other</t>
  </si>
  <si>
    <t>EARNED TO DATE</t>
  </si>
  <si>
    <t>Contingency</t>
  </si>
  <si>
    <t>AMOUNT OVER (UNDER)</t>
  </si>
  <si>
    <t>PLANNED VALUE</t>
  </si>
  <si>
    <t>ACTUAL COSTS</t>
  </si>
  <si>
    <t>EARNED VALUE S-CURVE</t>
  </si>
  <si>
    <t>PARAMETER BY WEEK</t>
  </si>
  <si>
    <t>Layout to Estimator</t>
  </si>
  <si>
    <t>PM: Steve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</si>
</sst>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4" formatCode="_(&quot;$&quot;* #,##0.00_);_(&quot;$&quot;* \(#,##0.00\);_(&quot;$&quot;* &quot;-&quot;??_);_(@_)"/>
    <numFmt numFmtId="43" formatCode="_(* #,##0.00_);_(* \(#,##0.00\);_(* &quot;-&quot;??_);_(@_)"/>
    <numFmt numFmtId="164" formatCode="m/d/yy;@"/>
    <numFmt numFmtId="165" formatCode="ddd\,\ m/d/yyyy"/>
    <numFmt numFmtId="166" formatCode="mmm\ d\,\ yyyy"/>
    <numFmt numFmtId="167" formatCode="d"/>
    <numFmt numFmtId="168" formatCode="_(&quot;$&quot;* #,##0_);_(&quot;$&quot;* \(#,##0\);_(&quot;$&quot;* &quot;-&quot;??_);_(@_)"/>
    <numFmt numFmtId="169" formatCode="&quot;$&quot;#,##0"/>
  </numFmts>
  <fonts count="22" x14ac:knownFonts="1">
    <font>
      <sz val="11"/>
      <color theme="1"/>
      <name val="Calibri"/>
      <family val="2"/>
      <scheme val="minor"/>
    </font>
    <font>
      <b/>
      <sz val="20"/>
      <color theme="4" tint="-0.249977111117893"/>
      <name val="Calibri"/>
      <family val="2"/>
      <scheme val="major"/>
    </font>
    <font>
      <sz val="10"/>
      <name val="Calibri"/>
      <family val="2"/>
      <scheme val="minor"/>
    </font>
    <font>
      <u/>
      <sz val="11"/>
      <color indexed="12"/>
      <name val="Arial"/>
      <family val="2"/>
    </font>
    <font>
      <sz val="10"/>
      <color theme="1" tint="0.499984740745262"/>
      <name val="Calibri"/>
      <family val="2"/>
      <scheme val="minor"/>
    </font>
    <font>
      <sz val="11"/>
      <name val="Calibri"/>
      <family val="2"/>
      <scheme val="minor"/>
    </font>
    <font>
      <b/>
      <sz val="11"/>
      <color theme="1"/>
      <name val="Calibri"/>
      <family val="2"/>
      <scheme val="minor"/>
    </font>
    <font>
      <b/>
      <sz val="9"/>
      <color theme="0"/>
      <name val="Calibri"/>
      <family val="2"/>
      <scheme val="minor"/>
    </font>
    <font>
      <i/>
      <sz val="9"/>
      <color theme="1"/>
      <name val="Calibri"/>
      <family val="2"/>
      <scheme val="minor"/>
    </font>
    <font>
      <sz val="11"/>
      <color theme="1"/>
      <name val="Calibri"/>
      <family val="2"/>
      <scheme val="minor"/>
    </font>
    <font>
      <sz val="14"/>
      <color theme="1"/>
      <name val="Calibri"/>
      <family val="2"/>
      <scheme val="minor"/>
    </font>
    <font>
      <sz val="9"/>
      <name val="Calibri"/>
      <family val="2"/>
      <scheme val="minor"/>
    </font>
    <font>
      <sz val="8"/>
      <color theme="0"/>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sz val="11"/>
      <color theme="0"/>
      <name val="Calibri"/>
      <family val="2"/>
      <scheme val="minor"/>
    </font>
    <font>
      <b/>
      <sz val="11"/>
      <name val="Calibri"/>
      <family val="2"/>
      <scheme val="minor"/>
    </font>
    <font>
      <sz val="10"/>
      <name val="Arial"/>
      <family val="2"/>
    </font>
    <font>
      <b/>
      <sz val="14"/>
      <color theme="1" tint="0.34998626667073579"/>
      <name val="Calibri"/>
      <family val="2"/>
      <scheme val="major"/>
    </font>
    <font>
      <sz val="11"/>
      <color rgb="FF00B050"/>
      <name val="Calibri"/>
      <family val="2"/>
      <scheme val="minor"/>
    </font>
    <font>
      <b/>
      <sz val="8"/>
      <color theme="0"/>
      <name val="Calibri"/>
      <family val="2"/>
      <scheme val="minor"/>
    </font>
  </fonts>
  <fills count="18">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rgb="FFFFC000"/>
        <bgColor indexed="64"/>
      </patternFill>
    </fill>
    <fill>
      <patternFill patternType="solid">
        <fgColor theme="9" tint="0.79998168889431442"/>
        <bgColor indexed="64"/>
      </patternFill>
    </fill>
    <fill>
      <patternFill patternType="solid">
        <fgColor theme="0"/>
        <bgColor indexed="64"/>
      </patternFill>
    </fill>
    <fill>
      <patternFill patternType="solid">
        <fgColor rgb="FFEE0000"/>
        <bgColor indexed="64"/>
      </patternFill>
    </fill>
  </fills>
  <borders count="18">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theme="0" tint="-0.14996795556505021"/>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14">
    <xf numFmtId="0" fontId="0" fillId="0" borderId="0"/>
    <xf numFmtId="0" fontId="3" fillId="0" borderId="0" applyNumberFormat="0" applyFill="0" applyBorder="0" applyAlignment="0" applyProtection="0">
      <alignment vertical="top"/>
      <protection locked="0"/>
    </xf>
    <xf numFmtId="9" fontId="9" fillId="0" borderId="0" applyFont="0" applyFill="0" applyBorder="0" applyAlignment="0" applyProtection="0"/>
    <xf numFmtId="0" fontId="16" fillId="0" borderId="0"/>
    <xf numFmtId="43" fontId="9" fillId="0" borderId="3" applyFont="0" applyFill="0" applyAlignment="0" applyProtection="0"/>
    <xf numFmtId="0" fontId="13" fillId="0" borderId="0" applyNumberFormat="0" applyFill="0" applyBorder="0" applyAlignment="0" applyProtection="0"/>
    <xf numFmtId="0" fontId="10" fillId="0" borderId="0" applyNumberFormat="0" applyFill="0" applyAlignment="0" applyProtection="0"/>
    <xf numFmtId="0" fontId="10" fillId="0" borderId="0" applyNumberFormat="0" applyFill="0" applyProtection="0">
      <alignment vertical="top"/>
    </xf>
    <xf numFmtId="0" fontId="9" fillId="0" borderId="0" applyNumberFormat="0" applyFill="0" applyProtection="0">
      <alignment horizontal="right" indent="1"/>
    </xf>
    <xf numFmtId="165" fontId="9" fillId="0" borderId="3">
      <alignment horizontal="center" vertical="center"/>
    </xf>
    <xf numFmtId="164" fontId="9" fillId="0" borderId="2" applyFill="0">
      <alignment horizontal="center" vertical="center"/>
    </xf>
    <xf numFmtId="0" fontId="9" fillId="0" borderId="2" applyFill="0">
      <alignment horizontal="center" vertical="center"/>
    </xf>
    <xf numFmtId="0" fontId="9" fillId="0" borderId="2" applyFill="0">
      <alignment horizontal="left" vertical="center" indent="2"/>
    </xf>
    <xf numFmtId="44" fontId="9" fillId="0" borderId="0" applyFont="0" applyFill="0" applyBorder="0" applyAlignment="0" applyProtection="0"/>
  </cellStyleXfs>
  <cellXfs count="147">
    <xf numFmtId="0" fontId="0" fillId="0" borderId="0" xfId="0"/>
    <xf numFmtId="0" fontId="1" fillId="0" borderId="0" xfId="0" applyFont="1" applyAlignment="1">
      <alignment horizontal="left"/>
    </xf>
    <xf numFmtId="0" fontId="2" fillId="0" borderId="0" xfId="0" applyFont="1"/>
    <xf numFmtId="0" fontId="0" fillId="0" borderId="0" xfId="0" applyAlignment="1">
      <alignment vertical="center"/>
    </xf>
    <xf numFmtId="0" fontId="2" fillId="0" borderId="0" xfId="0" applyFont="1" applyAlignment="1">
      <alignment horizontal="center"/>
    </xf>
    <xf numFmtId="0" fontId="0" fillId="0" borderId="0" xfId="0" applyAlignment="1">
      <alignment horizontal="center"/>
    </xf>
    <xf numFmtId="0" fontId="0" fillId="0" borderId="0" xfId="0" applyAlignment="1">
      <alignment horizontal="right" vertical="center"/>
    </xf>
    <xf numFmtId="0" fontId="0" fillId="0" borderId="3" xfId="0" applyBorder="1" applyAlignment="1">
      <alignment horizontal="center" vertical="center"/>
    </xf>
    <xf numFmtId="0" fontId="7" fillId="13" borderId="1" xfId="0" applyFont="1" applyFill="1" applyBorder="1" applyAlignment="1">
      <alignment horizontal="left" vertical="center" indent="1"/>
    </xf>
    <xf numFmtId="0" fontId="7" fillId="13" borderId="1" xfId="0" applyFont="1" applyFill="1" applyBorder="1" applyAlignment="1">
      <alignment horizontal="center" vertical="center" wrapText="1"/>
    </xf>
    <xf numFmtId="167" fontId="11" fillId="7" borderId="0" xfId="0" applyNumberFormat="1" applyFont="1" applyFill="1" applyAlignment="1">
      <alignment horizontal="center" vertical="center"/>
    </xf>
    <xf numFmtId="167" fontId="11" fillId="7" borderId="6" xfId="0" applyNumberFormat="1" applyFont="1" applyFill="1" applyBorder="1" applyAlignment="1">
      <alignment horizontal="center" vertical="center"/>
    </xf>
    <xf numFmtId="167" fontId="11" fillId="7" borderId="7" xfId="0" applyNumberFormat="1" applyFont="1" applyFill="1" applyBorder="1" applyAlignment="1">
      <alignment horizontal="center" vertical="center"/>
    </xf>
    <xf numFmtId="0" fontId="12" fillId="12" borderId="8" xfId="0" applyFont="1" applyFill="1" applyBorder="1" applyAlignment="1">
      <alignment horizontal="center" vertical="center" shrinkToFit="1"/>
    </xf>
    <xf numFmtId="0" fontId="14" fillId="0" borderId="0" xfId="0" applyFont="1"/>
    <xf numFmtId="0" fontId="15" fillId="0" borderId="0" xfId="1" applyFont="1" applyAlignment="1" applyProtection="1"/>
    <xf numFmtId="9" fontId="5" fillId="0" borderId="2" xfId="2" applyFont="1" applyBorder="1" applyAlignment="1">
      <alignment horizontal="center" vertical="center"/>
    </xf>
    <xf numFmtId="0" fontId="5" fillId="0" borderId="2" xfId="0" applyFont="1" applyBorder="1" applyAlignment="1">
      <alignment horizontal="center" vertical="center"/>
    </xf>
    <xf numFmtId="0" fontId="6" fillId="8" borderId="2" xfId="0" applyFont="1" applyFill="1" applyBorder="1" applyAlignment="1">
      <alignment horizontal="left" vertical="center" indent="1"/>
    </xf>
    <xf numFmtId="9" fontId="5" fillId="8" borderId="2" xfId="2" applyFont="1" applyFill="1" applyBorder="1" applyAlignment="1">
      <alignment horizontal="center" vertical="center"/>
    </xf>
    <xf numFmtId="164" fontId="0" fillId="8" borderId="2" xfId="0" applyNumberFormat="1" applyFill="1" applyBorder="1" applyAlignment="1">
      <alignment horizontal="center" vertical="center"/>
    </xf>
    <xf numFmtId="164" fontId="5" fillId="8" borderId="2" xfId="0" applyNumberFormat="1" applyFont="1" applyFill="1" applyBorder="1" applyAlignment="1">
      <alignment horizontal="center" vertical="center"/>
    </xf>
    <xf numFmtId="9" fontId="5" fillId="3" borderId="2" xfId="2" applyFont="1" applyFill="1" applyBorder="1" applyAlignment="1">
      <alignment horizontal="center" vertical="center"/>
    </xf>
    <xf numFmtId="0" fontId="6" fillId="9" borderId="2" xfId="0" applyFont="1" applyFill="1" applyBorder="1" applyAlignment="1">
      <alignment horizontal="left" vertical="center" indent="1"/>
    </xf>
    <xf numFmtId="9" fontId="5" fillId="9" borderId="2" xfId="2" applyFont="1" applyFill="1" applyBorder="1" applyAlignment="1">
      <alignment horizontal="center" vertical="center"/>
    </xf>
    <xf numFmtId="164" fontId="0" fillId="9" borderId="2" xfId="0" applyNumberFormat="1" applyFill="1" applyBorder="1" applyAlignment="1">
      <alignment horizontal="center" vertical="center"/>
    </xf>
    <xf numFmtId="9" fontId="5" fillId="4" borderId="2" xfId="2" applyFont="1" applyFill="1" applyBorder="1" applyAlignment="1">
      <alignment horizontal="center" vertical="center"/>
    </xf>
    <xf numFmtId="0" fontId="6" fillId="6" borderId="2" xfId="0" applyFont="1" applyFill="1" applyBorder="1" applyAlignment="1">
      <alignment horizontal="left" vertical="center" indent="1"/>
    </xf>
    <xf numFmtId="9" fontId="5" fillId="6" borderId="2" xfId="2" applyFont="1" applyFill="1" applyBorder="1" applyAlignment="1">
      <alignment horizontal="center" vertical="center"/>
    </xf>
    <xf numFmtId="164" fontId="0" fillId="6" borderId="2" xfId="0" applyNumberFormat="1" applyFill="1" applyBorder="1" applyAlignment="1">
      <alignment horizontal="center" vertical="center"/>
    </xf>
    <xf numFmtId="9" fontId="5" fillId="11" borderId="2" xfId="2" applyFont="1" applyFill="1" applyBorder="1" applyAlignment="1">
      <alignment horizontal="center" vertical="center"/>
    </xf>
    <xf numFmtId="0" fontId="6" fillId="5" borderId="2" xfId="0" applyFont="1" applyFill="1" applyBorder="1" applyAlignment="1">
      <alignment horizontal="left" vertical="center" indent="1"/>
    </xf>
    <xf numFmtId="9" fontId="5" fillId="5" borderId="2" xfId="2" applyFont="1" applyFill="1" applyBorder="1" applyAlignment="1">
      <alignment horizontal="center" vertical="center"/>
    </xf>
    <xf numFmtId="164" fontId="0" fillId="5" borderId="2" xfId="0" applyNumberFormat="1" applyFill="1" applyBorder="1" applyAlignment="1">
      <alignment horizontal="center" vertical="center"/>
    </xf>
    <xf numFmtId="164" fontId="5" fillId="5" borderId="2" xfId="0" applyNumberFormat="1" applyFont="1" applyFill="1" applyBorder="1" applyAlignment="1">
      <alignment horizontal="center" vertical="center"/>
    </xf>
    <xf numFmtId="9" fontId="5" fillId="10" borderId="2" xfId="2" applyFont="1" applyFill="1" applyBorder="1" applyAlignment="1">
      <alignment horizontal="center" vertical="center"/>
    </xf>
    <xf numFmtId="0" fontId="8" fillId="2" borderId="2" xfId="0" applyFont="1" applyFill="1" applyBorder="1" applyAlignment="1">
      <alignment horizontal="left" vertical="center" indent="1"/>
    </xf>
    <xf numFmtId="0" fontId="8" fillId="2" borderId="2" xfId="0" applyFont="1" applyFill="1" applyBorder="1" applyAlignment="1">
      <alignment horizontal="center" vertical="center"/>
    </xf>
    <xf numFmtId="9" fontId="5" fillId="2" borderId="2" xfId="2" applyFont="1" applyFill="1" applyBorder="1" applyAlignment="1">
      <alignment horizontal="center" vertical="center"/>
    </xf>
    <xf numFmtId="164" fontId="4" fillId="2" borderId="2" xfId="0" applyNumberFormat="1" applyFont="1" applyFill="1" applyBorder="1" applyAlignment="1">
      <alignment horizontal="left" vertical="center"/>
    </xf>
    <xf numFmtId="164" fontId="5" fillId="2" borderId="2" xfId="0" applyNumberFormat="1" applyFont="1" applyFill="1" applyBorder="1" applyAlignment="1">
      <alignment horizontal="center" vertical="center"/>
    </xf>
    <xf numFmtId="0" fontId="5" fillId="2" borderId="2" xfId="0" applyFont="1" applyFill="1" applyBorder="1" applyAlignment="1">
      <alignment horizontal="center" vertical="center"/>
    </xf>
    <xf numFmtId="0" fontId="0" fillId="0" borderId="9" xfId="0" applyBorder="1" applyAlignment="1">
      <alignment vertical="center"/>
    </xf>
    <xf numFmtId="0" fontId="0" fillId="0" borderId="9" xfId="0" applyBorder="1" applyAlignment="1">
      <alignment horizontal="right" vertical="center"/>
    </xf>
    <xf numFmtId="0" fontId="2" fillId="0" borderId="0" xfId="0" applyFont="1" applyAlignment="1">
      <alignment horizontal="center" vertical="center"/>
    </xf>
    <xf numFmtId="0" fontId="16" fillId="0" borderId="0" xfId="3"/>
    <xf numFmtId="0" fontId="16" fillId="0" borderId="0" xfId="3" applyAlignment="1">
      <alignment wrapText="1"/>
    </xf>
    <xf numFmtId="0" fontId="16" fillId="0" borderId="0" xfId="0" applyFont="1" applyAlignment="1">
      <alignment horizontal="center"/>
    </xf>
    <xf numFmtId="0" fontId="0" fillId="0" borderId="0" xfId="0" applyAlignment="1">
      <alignment wrapText="1"/>
    </xf>
    <xf numFmtId="164" fontId="9" fillId="3" borderId="2" xfId="10" applyFill="1">
      <alignment horizontal="center" vertical="center"/>
    </xf>
    <xf numFmtId="164" fontId="9" fillId="4" borderId="2" xfId="10" applyFill="1">
      <alignment horizontal="center" vertical="center"/>
    </xf>
    <xf numFmtId="164" fontId="9" fillId="11" borderId="2" xfId="10" applyFill="1">
      <alignment horizontal="center" vertical="center"/>
    </xf>
    <xf numFmtId="164" fontId="9" fillId="10" borderId="2" xfId="10" applyFill="1">
      <alignment horizontal="center" vertical="center"/>
    </xf>
    <xf numFmtId="164" fontId="9" fillId="0" borderId="2" xfId="10">
      <alignment horizontal="center" vertical="center"/>
    </xf>
    <xf numFmtId="0" fontId="9" fillId="8" borderId="2" xfId="11" applyFill="1">
      <alignment horizontal="center" vertical="center"/>
    </xf>
    <xf numFmtId="0" fontId="9" fillId="3" borderId="2" xfId="11" applyFill="1">
      <alignment horizontal="center" vertical="center"/>
    </xf>
    <xf numFmtId="0" fontId="9" fillId="9" borderId="2" xfId="11" applyFill="1">
      <alignment horizontal="center" vertical="center"/>
    </xf>
    <xf numFmtId="0" fontId="9" fillId="4" borderId="2" xfId="11" applyFill="1">
      <alignment horizontal="center" vertical="center"/>
    </xf>
    <xf numFmtId="0" fontId="9" fillId="6" borderId="2" xfId="11" applyFill="1">
      <alignment horizontal="center" vertical="center"/>
    </xf>
    <xf numFmtId="0" fontId="9" fillId="11" borderId="2" xfId="11" applyFill="1">
      <alignment horizontal="center" vertical="center"/>
    </xf>
    <xf numFmtId="0" fontId="9" fillId="5" borderId="2" xfId="11" applyFill="1">
      <alignment horizontal="center" vertical="center"/>
    </xf>
    <xf numFmtId="0" fontId="9" fillId="10" borderId="2" xfId="11" applyFill="1">
      <alignment horizontal="center" vertical="center"/>
    </xf>
    <xf numFmtId="0" fontId="9" fillId="0" borderId="2" xfId="11">
      <alignment horizontal="center" vertical="center"/>
    </xf>
    <xf numFmtId="0" fontId="9" fillId="3" borderId="2" xfId="12" applyFill="1">
      <alignment horizontal="left" vertical="center" indent="2"/>
    </xf>
    <xf numFmtId="0" fontId="9" fillId="4" borderId="2" xfId="12" applyFill="1">
      <alignment horizontal="left" vertical="center" indent="2"/>
    </xf>
    <xf numFmtId="0" fontId="9" fillId="11" borderId="2" xfId="12" applyFill="1">
      <alignment horizontal="left" vertical="center" indent="2"/>
    </xf>
    <xf numFmtId="0" fontId="9" fillId="10" borderId="2" xfId="12" applyFill="1">
      <alignment horizontal="left" vertical="center" indent="2"/>
    </xf>
    <xf numFmtId="0" fontId="9" fillId="0" borderId="2" xfId="12">
      <alignment horizontal="left" vertical="center" indent="2"/>
    </xf>
    <xf numFmtId="0" fontId="0" fillId="0" borderId="10" xfId="0" applyBorder="1"/>
    <xf numFmtId="0" fontId="17" fillId="0" borderId="0" xfId="0" applyFont="1"/>
    <xf numFmtId="0" fontId="18" fillId="0" borderId="0" xfId="1" applyFont="1" applyProtection="1">
      <alignment vertical="top"/>
    </xf>
    <xf numFmtId="0" fontId="9" fillId="0" borderId="0" xfId="8" applyAlignment="1"/>
    <xf numFmtId="0" fontId="9" fillId="0" borderId="7" xfId="8" applyBorder="1" applyAlignment="1"/>
    <xf numFmtId="2" fontId="2" fillId="0" borderId="0" xfId="0" applyNumberFormat="1" applyFont="1"/>
    <xf numFmtId="2" fontId="0" fillId="0" borderId="0" xfId="0" applyNumberFormat="1"/>
    <xf numFmtId="2" fontId="9" fillId="0" borderId="0" xfId="8" applyNumberFormat="1" applyAlignment="1">
      <alignment horizontal="right"/>
    </xf>
    <xf numFmtId="2" fontId="0" fillId="0" borderId="10" xfId="0" applyNumberFormat="1" applyBorder="1"/>
    <xf numFmtId="2" fontId="7" fillId="13" borderId="1" xfId="0" applyNumberFormat="1" applyFont="1" applyFill="1" applyBorder="1" applyAlignment="1">
      <alignment horizontal="center" vertical="center" wrapText="1"/>
    </xf>
    <xf numFmtId="2" fontId="5" fillId="8" borderId="2" xfId="2" applyNumberFormat="1" applyFont="1" applyFill="1" applyBorder="1" applyAlignment="1">
      <alignment horizontal="center" vertical="center"/>
    </xf>
    <xf numFmtId="2" fontId="5" fillId="9" borderId="2" xfId="2" applyNumberFormat="1" applyFont="1" applyFill="1" applyBorder="1" applyAlignment="1">
      <alignment horizontal="center" vertical="center"/>
    </xf>
    <xf numFmtId="2" fontId="5" fillId="6" borderId="2" xfId="2" applyNumberFormat="1" applyFont="1" applyFill="1" applyBorder="1" applyAlignment="1">
      <alignment horizontal="center" vertical="center"/>
    </xf>
    <xf numFmtId="2" fontId="5" fillId="5" borderId="2" xfId="2" applyNumberFormat="1" applyFont="1" applyFill="1" applyBorder="1" applyAlignment="1">
      <alignment horizontal="center" vertical="center"/>
    </xf>
    <xf numFmtId="2" fontId="5" fillId="0" borderId="2" xfId="2" applyNumberFormat="1" applyFont="1" applyBorder="1" applyAlignment="1">
      <alignment horizontal="center" vertical="center"/>
    </xf>
    <xf numFmtId="2" fontId="5" fillId="2" borderId="2" xfId="2" applyNumberFormat="1" applyFont="1" applyFill="1" applyBorder="1" applyAlignment="1">
      <alignment horizontal="center" vertical="center"/>
    </xf>
    <xf numFmtId="1" fontId="5" fillId="3" borderId="2" xfId="2" applyNumberFormat="1" applyFont="1" applyFill="1" applyBorder="1" applyAlignment="1">
      <alignment horizontal="center" vertical="center"/>
    </xf>
    <xf numFmtId="1" fontId="5" fillId="4" borderId="2" xfId="2" applyNumberFormat="1" applyFont="1" applyFill="1" applyBorder="1" applyAlignment="1">
      <alignment horizontal="center" vertical="center"/>
    </xf>
    <xf numFmtId="1" fontId="5" fillId="11" borderId="2" xfId="2" applyNumberFormat="1" applyFont="1" applyFill="1" applyBorder="1" applyAlignment="1">
      <alignment horizontal="center" vertical="center"/>
    </xf>
    <xf numFmtId="167" fontId="11" fillId="14" borderId="0" xfId="0" applyNumberFormat="1" applyFont="1" applyFill="1" applyAlignment="1">
      <alignment horizontal="center" vertical="center"/>
    </xf>
    <xf numFmtId="0" fontId="12" fillId="14" borderId="8" xfId="0" applyFont="1" applyFill="1" applyBorder="1" applyAlignment="1">
      <alignment horizontal="center" vertical="center" shrinkToFit="1"/>
    </xf>
    <xf numFmtId="0" fontId="0" fillId="15" borderId="9" xfId="0" applyFill="1" applyBorder="1" applyAlignment="1">
      <alignment vertical="center"/>
    </xf>
    <xf numFmtId="1" fontId="5" fillId="10" borderId="2" xfId="2" applyNumberFormat="1" applyFont="1" applyFill="1" applyBorder="1" applyAlignment="1">
      <alignment horizontal="center" vertical="center"/>
    </xf>
    <xf numFmtId="164" fontId="6" fillId="10" borderId="2" xfId="10" applyFont="1" applyFill="1">
      <alignment horizontal="center" vertical="center"/>
    </xf>
    <xf numFmtId="0" fontId="10" fillId="0" borderId="0" xfId="6" applyAlignment="1">
      <alignment vertical="center"/>
    </xf>
    <xf numFmtId="0" fontId="10" fillId="0" borderId="0" xfId="7" applyAlignment="1">
      <alignment vertical="center"/>
    </xf>
    <xf numFmtId="0" fontId="19" fillId="0" borderId="0" xfId="5" applyFont="1" applyAlignment="1">
      <alignment horizontal="left"/>
    </xf>
    <xf numFmtId="0" fontId="0" fillId="0" borderId="15" xfId="0" applyBorder="1" applyAlignment="1">
      <alignment vertical="center"/>
    </xf>
    <xf numFmtId="168" fontId="5" fillId="3" borderId="2" xfId="13" applyNumberFormat="1" applyFont="1" applyFill="1" applyBorder="1" applyAlignment="1">
      <alignment horizontal="center" vertical="center"/>
    </xf>
    <xf numFmtId="168" fontId="5" fillId="9" borderId="2" xfId="13" applyNumberFormat="1" applyFont="1" applyFill="1" applyBorder="1" applyAlignment="1">
      <alignment horizontal="center" vertical="center"/>
    </xf>
    <xf numFmtId="168" fontId="5" fillId="4" borderId="2" xfId="13" applyNumberFormat="1" applyFont="1" applyFill="1" applyBorder="1" applyAlignment="1">
      <alignment horizontal="center" vertical="center"/>
    </xf>
    <xf numFmtId="168" fontId="5" fillId="6" borderId="2" xfId="13" applyNumberFormat="1" applyFont="1" applyFill="1" applyBorder="1" applyAlignment="1">
      <alignment horizontal="center" vertical="center"/>
    </xf>
    <xf numFmtId="168" fontId="5" fillId="11" borderId="2" xfId="13" applyNumberFormat="1" applyFont="1" applyFill="1" applyBorder="1" applyAlignment="1">
      <alignment horizontal="center" vertical="center"/>
    </xf>
    <xf numFmtId="168" fontId="5" fillId="5" borderId="2" xfId="13" applyNumberFormat="1" applyFont="1" applyFill="1" applyBorder="1" applyAlignment="1">
      <alignment horizontal="center" vertical="center"/>
    </xf>
    <xf numFmtId="168" fontId="5" fillId="10" borderId="2" xfId="13" applyNumberFormat="1" applyFont="1" applyFill="1" applyBorder="1" applyAlignment="1">
      <alignment horizontal="center" vertical="center"/>
    </xf>
    <xf numFmtId="9" fontId="20" fillId="8" borderId="2" xfId="2" applyFont="1" applyFill="1" applyBorder="1" applyAlignment="1">
      <alignment horizontal="center" vertical="center"/>
    </xf>
    <xf numFmtId="164" fontId="20" fillId="8" borderId="2" xfId="0" applyNumberFormat="1" applyFont="1" applyFill="1" applyBorder="1" applyAlignment="1">
      <alignment horizontal="center" vertical="center"/>
    </xf>
    <xf numFmtId="9" fontId="20" fillId="3" borderId="2" xfId="2" applyFont="1" applyFill="1" applyBorder="1" applyAlignment="1">
      <alignment horizontal="center" vertical="center"/>
    </xf>
    <xf numFmtId="168" fontId="20" fillId="3" borderId="2" xfId="13" applyNumberFormat="1" applyFont="1" applyFill="1" applyBorder="1" applyAlignment="1">
      <alignment horizontal="center" vertical="center"/>
    </xf>
    <xf numFmtId="9" fontId="20" fillId="9" borderId="2" xfId="2" applyFont="1" applyFill="1" applyBorder="1" applyAlignment="1">
      <alignment horizontal="center" vertical="center"/>
    </xf>
    <xf numFmtId="168" fontId="20" fillId="9" borderId="2" xfId="13" applyNumberFormat="1" applyFont="1" applyFill="1" applyBorder="1" applyAlignment="1">
      <alignment horizontal="center" vertical="center"/>
    </xf>
    <xf numFmtId="9" fontId="20" fillId="4" borderId="2" xfId="2" applyFont="1" applyFill="1" applyBorder="1" applyAlignment="1">
      <alignment horizontal="center" vertical="center"/>
    </xf>
    <xf numFmtId="168" fontId="20" fillId="4" borderId="2" xfId="13" applyNumberFormat="1" applyFont="1" applyFill="1" applyBorder="1" applyAlignment="1">
      <alignment horizontal="center" vertical="center"/>
    </xf>
    <xf numFmtId="9" fontId="20" fillId="6" borderId="2" xfId="2" applyFont="1" applyFill="1" applyBorder="1" applyAlignment="1">
      <alignment horizontal="center" vertical="center"/>
    </xf>
    <xf numFmtId="168" fontId="20" fillId="6" borderId="2" xfId="13" applyNumberFormat="1" applyFont="1" applyFill="1" applyBorder="1" applyAlignment="1">
      <alignment horizontal="center" vertical="center"/>
    </xf>
    <xf numFmtId="9" fontId="20" fillId="11" borderId="2" xfId="2" applyFont="1" applyFill="1" applyBorder="1" applyAlignment="1">
      <alignment horizontal="center" vertical="center"/>
    </xf>
    <xf numFmtId="168" fontId="20" fillId="11" borderId="2" xfId="13" applyNumberFormat="1" applyFont="1" applyFill="1" applyBorder="1" applyAlignment="1">
      <alignment horizontal="center" vertical="center"/>
    </xf>
    <xf numFmtId="0" fontId="0" fillId="9" borderId="2" xfId="0" applyFill="1" applyBorder="1" applyAlignment="1">
      <alignment horizontal="left" vertical="center" indent="1"/>
    </xf>
    <xf numFmtId="9" fontId="6" fillId="0" borderId="3" xfId="0" applyNumberFormat="1" applyFont="1" applyBorder="1" applyAlignment="1">
      <alignment horizontal="center" vertical="center"/>
    </xf>
    <xf numFmtId="0" fontId="5" fillId="0" borderId="0" xfId="0" applyFont="1" applyAlignment="1">
      <alignment horizontal="center"/>
    </xf>
    <xf numFmtId="0" fontId="5" fillId="0" borderId="10" xfId="0" applyFont="1" applyBorder="1"/>
    <xf numFmtId="0" fontId="5" fillId="0" borderId="0" xfId="0" applyFont="1"/>
    <xf numFmtId="164" fontId="5" fillId="0" borderId="2" xfId="10" applyFont="1">
      <alignment horizontal="center" vertical="center"/>
    </xf>
    <xf numFmtId="164" fontId="2" fillId="2" borderId="2" xfId="0" applyNumberFormat="1" applyFont="1" applyFill="1" applyBorder="1" applyAlignment="1">
      <alignment horizontal="left" vertical="center"/>
    </xf>
    <xf numFmtId="169" fontId="6" fillId="0" borderId="3" xfId="0" applyNumberFormat="1" applyFont="1" applyBorder="1" applyAlignment="1">
      <alignment horizontal="center" vertical="center"/>
    </xf>
    <xf numFmtId="0" fontId="21" fillId="13" borderId="1" xfId="0" applyFont="1" applyFill="1" applyBorder="1" applyAlignment="1">
      <alignment horizontal="center" vertical="center" wrapText="1"/>
    </xf>
    <xf numFmtId="0" fontId="21" fillId="13" borderId="1" xfId="0" applyFont="1" applyFill="1" applyBorder="1" applyAlignment="1">
      <alignment horizontal="left" vertical="center" indent="1"/>
    </xf>
    <xf numFmtId="2" fontId="21" fillId="13" borderId="1" xfId="0" applyNumberFormat="1" applyFont="1" applyFill="1" applyBorder="1" applyAlignment="1">
      <alignment horizontal="center" vertical="center" wrapText="1"/>
    </xf>
    <xf numFmtId="169" fontId="0" fillId="0" borderId="0" xfId="0" applyNumberFormat="1" applyAlignment="1">
      <alignment horizontal="right"/>
    </xf>
    <xf numFmtId="9" fontId="6" fillId="0" borderId="0" xfId="0" applyNumberFormat="1" applyFont="1" applyAlignment="1">
      <alignment horizontal="center" vertical="center"/>
    </xf>
    <xf numFmtId="169" fontId="6" fillId="0" borderId="0" xfId="0" applyNumberFormat="1" applyFont="1" applyAlignment="1">
      <alignment horizontal="center" vertical="center"/>
    </xf>
    <xf numFmtId="0" fontId="0" fillId="17" borderId="9" xfId="0" applyFill="1" applyBorder="1" applyAlignment="1">
      <alignment vertical="center"/>
    </xf>
    <xf numFmtId="0" fontId="0" fillId="3" borderId="2" xfId="11" applyFont="1" applyFill="1">
      <alignment horizontal="center" vertical="center"/>
    </xf>
    <xf numFmtId="0" fontId="0" fillId="15" borderId="0" xfId="0" applyFill="1" applyAlignment="1">
      <alignment horizontal="center" textRotation="90"/>
    </xf>
    <xf numFmtId="0" fontId="0" fillId="15" borderId="14" xfId="0" applyFill="1" applyBorder="1" applyAlignment="1">
      <alignment horizontal="center" textRotation="90"/>
    </xf>
    <xf numFmtId="165" fontId="9" fillId="0" borderId="3" xfId="9">
      <alignment horizontal="center" vertical="center"/>
    </xf>
    <xf numFmtId="166" fontId="0" fillId="7" borderId="6" xfId="0" applyNumberFormat="1" applyFill="1" applyBorder="1" applyAlignment="1">
      <alignment horizontal="left" vertical="center" wrapText="1" indent="1"/>
    </xf>
    <xf numFmtId="166" fontId="0" fillId="7" borderId="0" xfId="0" applyNumberFormat="1" applyFill="1" applyAlignment="1">
      <alignment horizontal="left" vertical="center" wrapText="1" indent="1"/>
    </xf>
    <xf numFmtId="166" fontId="0" fillId="7" borderId="7" xfId="0" applyNumberFormat="1" applyFill="1" applyBorder="1" applyAlignment="1">
      <alignment horizontal="left" vertical="center" wrapText="1" indent="1"/>
    </xf>
    <xf numFmtId="166" fontId="0" fillId="7" borderId="4" xfId="0" applyNumberFormat="1" applyFill="1" applyBorder="1" applyAlignment="1">
      <alignment horizontal="left" vertical="center" wrapText="1" indent="1"/>
    </xf>
    <xf numFmtId="166" fontId="0" fillId="7" borderId="1" xfId="0" applyNumberFormat="1" applyFill="1" applyBorder="1" applyAlignment="1">
      <alignment horizontal="left" vertical="center" wrapText="1" indent="1"/>
    </xf>
    <xf numFmtId="166" fontId="0" fillId="7" borderId="5" xfId="0" applyNumberFormat="1" applyFill="1" applyBorder="1" applyAlignment="1">
      <alignment horizontal="left" vertical="center" wrapText="1" inden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16" borderId="0" xfId="0" applyFill="1" applyAlignment="1">
      <alignment horizontal="center" textRotation="90"/>
    </xf>
    <xf numFmtId="0" fontId="0" fillId="16" borderId="14" xfId="0" applyFill="1" applyBorder="1" applyAlignment="1">
      <alignment horizontal="center" textRotation="90"/>
    </xf>
    <xf numFmtId="14" fontId="9" fillId="0" borderId="16" xfId="9" applyNumberFormat="1" applyBorder="1">
      <alignment horizontal="center" vertical="center"/>
    </xf>
    <xf numFmtId="14" fontId="9" fillId="0" borderId="17" xfId="9" applyNumberFormat="1" applyBorder="1">
      <alignment horizontal="center" vertical="center"/>
    </xf>
  </cellXfs>
  <cellStyles count="14">
    <cellStyle name="Comma" xfId="4" builtinId="3" customBuiltin="1"/>
    <cellStyle name="Currency" xfId="13" builtinId="4"/>
    <cellStyle name="Date" xfId="10" xr:uid="{229918B6-DD13-4F5A-97B9-305F7E002AA3}"/>
    <cellStyle name="Heading 1" xfId="6" builtinId="16" customBuiltin="1"/>
    <cellStyle name="Heading 2" xfId="7" builtinId="17" customBuiltin="1"/>
    <cellStyle name="Heading 3" xfId="8" builtinId="18" customBuiltin="1"/>
    <cellStyle name="Hyperlink" xfId="1" builtinId="8" customBuiltin="1"/>
    <cellStyle name="Name" xfId="11" xr:uid="{B2D3C1EE-6B41-4801-AAFC-C2274E49E503}"/>
    <cellStyle name="Normal" xfId="0" builtinId="0"/>
    <cellStyle name="Percent" xfId="2" builtinId="5"/>
    <cellStyle name="Project Start" xfId="9" xr:uid="{8EB8A09A-C31C-40A3-B2C1-9449520178B8}"/>
    <cellStyle name="Task" xfId="12" xr:uid="{6391D789-272B-4DD2-9BF3-2CDCF610FA41}"/>
    <cellStyle name="Title" xfId="5" builtinId="15" customBuiltin="1"/>
    <cellStyle name="zHiddenText" xfId="3" xr:uid="{26E66EE6-E33F-4D77-BAE4-0FB4F5BBF673}"/>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19"/>
      <tableStyleElement type="headerRow" dxfId="18"/>
      <tableStyleElement type="totalRow" dxfId="17"/>
      <tableStyleElement type="firstColumn" dxfId="16"/>
      <tableStyleElement type="lastColumn" dxfId="15"/>
      <tableStyleElement type="firstRowStripe" dxfId="14"/>
      <tableStyleElement type="secondRowStripe" dxfId="13"/>
      <tableStyleElement type="firstColumnStripe" dxfId="12"/>
      <tableStyleElement type="secondColumnStripe" dxfId="11"/>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Earned Value S-Curve</a:t>
            </a:r>
          </a:p>
        </c:rich>
      </c:tx>
      <c:layout>
        <c:manualLayout>
          <c:xMode val="edge"/>
          <c:yMode val="edge"/>
          <c:x val="0.40874190726159237"/>
          <c:y val="1.251958032789470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674992238873362E-2"/>
          <c:y val="0.1160878085904037"/>
          <c:w val="0.90840346569582031"/>
          <c:h val="0.74493449893583563"/>
        </c:manualLayout>
      </c:layout>
      <c:lineChart>
        <c:grouping val="standard"/>
        <c:varyColors val="0"/>
        <c:ser>
          <c:idx val="1"/>
          <c:order val="0"/>
          <c:tx>
            <c:strRef>
              <c:f>'Ex 4 - S-Curve'!$B$7</c:f>
              <c:strCache>
                <c:ptCount val="1"/>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'Ex 4 - S-Curve'!$C$7:$N$7</c:f>
              <c:numCache>
                <c:formatCode>0.00</c:formatCode>
                <c:ptCount val="12"/>
              </c:numCache>
            </c:numRef>
          </c:val>
          <c:smooth val="0"/>
          <c:extLst>
            <c:ext xmlns:c16="http://schemas.microsoft.com/office/drawing/2014/chart" uri="{C3380CC4-5D6E-409C-BE32-E72D297353CC}">
              <c16:uniqueId val="{00000001-C9E4-456E-BB2C-6CB25EB0A3DE}"/>
            </c:ext>
          </c:extLst>
        </c:ser>
        <c:ser>
          <c:idx val="2"/>
          <c:order val="1"/>
          <c:tx>
            <c:strRef>
              <c:f>'Ex 4 - S-Curve'!$B$8</c:f>
              <c:strCache>
                <c:ptCount val="1"/>
                <c:pt idx="0">
                  <c:v>PLANNED VALUE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'Ex 4 - S-Curve'!$C$8:$N$8</c:f>
              <c:numCache>
                <c:formatCode>"$"#,##0</c:formatCode>
                <c:ptCount val="12"/>
                <c:pt idx="0">
                  <c:v>2000</c:v>
                </c:pt>
                <c:pt idx="1">
                  <c:v>4000</c:v>
                </c:pt>
                <c:pt idx="2">
                  <c:v>7000</c:v>
                </c:pt>
                <c:pt idx="3">
                  <c:v>10500</c:v>
                </c:pt>
                <c:pt idx="4">
                  <c:v>16500</c:v>
                </c:pt>
                <c:pt idx="5">
                  <c:v>22000</c:v>
                </c:pt>
                <c:pt idx="6">
                  <c:v>28000</c:v>
                </c:pt>
                <c:pt idx="7">
                  <c:v>33500</c:v>
                </c:pt>
                <c:pt idx="8">
                  <c:v>36000</c:v>
                </c:pt>
                <c:pt idx="9">
                  <c:v>38000</c:v>
                </c:pt>
                <c:pt idx="10">
                  <c:v>39000</c:v>
                </c:pt>
                <c:pt idx="11">
                  <c:v>40000</c:v>
                </c:pt>
              </c:numCache>
            </c:numRef>
          </c:val>
          <c:smooth val="0"/>
          <c:extLst>
            <c:ext xmlns:c16="http://schemas.microsoft.com/office/drawing/2014/chart" uri="{C3380CC4-5D6E-409C-BE32-E72D297353CC}">
              <c16:uniqueId val="{00000002-C9E4-456E-BB2C-6CB25EB0A3DE}"/>
            </c:ext>
          </c:extLst>
        </c:ser>
        <c:ser>
          <c:idx val="3"/>
          <c:order val="2"/>
          <c:tx>
            <c:strRef>
              <c:f>'Ex 4 - S-Curve'!$B$9</c:f>
              <c:strCache>
                <c:ptCount val="1"/>
                <c:pt idx="0">
                  <c:v>EARNED VALUE</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'Ex 4 - S-Curve'!$C$9:$N$9</c:f>
              <c:numCache>
                <c:formatCode>"$"#,##0</c:formatCode>
                <c:ptCount val="12"/>
                <c:pt idx="0">
                  <c:v>2000</c:v>
                </c:pt>
                <c:pt idx="1">
                  <c:v>3800</c:v>
                </c:pt>
                <c:pt idx="2">
                  <c:v>6700</c:v>
                </c:pt>
                <c:pt idx="3">
                  <c:v>10260</c:v>
                </c:pt>
                <c:pt idx="4">
                  <c:v>17000</c:v>
                </c:pt>
                <c:pt idx="5">
                  <c:v>23000</c:v>
                </c:pt>
                <c:pt idx="6">
                  <c:v>30000</c:v>
                </c:pt>
              </c:numCache>
            </c:numRef>
          </c:val>
          <c:smooth val="0"/>
          <c:extLst>
            <c:ext xmlns:c16="http://schemas.microsoft.com/office/drawing/2014/chart" uri="{C3380CC4-5D6E-409C-BE32-E72D297353CC}">
              <c16:uniqueId val="{00000003-C9E4-456E-BB2C-6CB25EB0A3DE}"/>
            </c:ext>
          </c:extLst>
        </c:ser>
        <c:ser>
          <c:idx val="4"/>
          <c:order val="3"/>
          <c:tx>
            <c:strRef>
              <c:f>'Ex 4 - S-Curve'!$B$10</c:f>
              <c:strCache>
                <c:ptCount val="1"/>
                <c:pt idx="0">
                  <c:v>ACTUAL COSTS</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'Ex 4 - S-Curve'!$C$10:$N$10</c:f>
              <c:numCache>
                <c:formatCode>"$"#,##0</c:formatCode>
                <c:ptCount val="12"/>
                <c:pt idx="0">
                  <c:v>1900</c:v>
                </c:pt>
                <c:pt idx="1">
                  <c:v>3750</c:v>
                </c:pt>
                <c:pt idx="2">
                  <c:v>6600</c:v>
                </c:pt>
                <c:pt idx="3">
                  <c:v>10100</c:v>
                </c:pt>
                <c:pt idx="4">
                  <c:v>17500</c:v>
                </c:pt>
                <c:pt idx="5">
                  <c:v>24000</c:v>
                </c:pt>
                <c:pt idx="6">
                  <c:v>32000</c:v>
                </c:pt>
              </c:numCache>
            </c:numRef>
          </c:val>
          <c:smooth val="0"/>
          <c:extLst>
            <c:ext xmlns:c16="http://schemas.microsoft.com/office/drawing/2014/chart" uri="{C3380CC4-5D6E-409C-BE32-E72D297353CC}">
              <c16:uniqueId val="{00000004-C9E4-456E-BB2C-6CB25EB0A3DE}"/>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669946271"/>
        <c:axId val="1239206511"/>
      </c:lineChart>
      <c:catAx>
        <c:axId val="669946271"/>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Weeks after NTP</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239206511"/>
        <c:crosses val="autoZero"/>
        <c:auto val="1"/>
        <c:lblAlgn val="ctr"/>
        <c:lblOffset val="100"/>
        <c:noMultiLvlLbl val="0"/>
      </c:catAx>
      <c:valAx>
        <c:axId val="1239206511"/>
        <c:scaling>
          <c:orientation val="minMax"/>
          <c:max val="40000"/>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669946271"/>
        <c:crosses val="autoZero"/>
        <c:crossBetween val="between"/>
      </c:valAx>
      <c:spPr>
        <a:noFill/>
        <a:ln>
          <a:noFill/>
        </a:ln>
        <a:effectLst/>
      </c:spPr>
    </c:plotArea>
    <c:legend>
      <c:legendPos val="r"/>
      <c:legendEntry>
        <c:idx val="0"/>
        <c:delete val="1"/>
      </c:legendEntry>
      <c:layout>
        <c:manualLayout>
          <c:xMode val="edge"/>
          <c:yMode val="edge"/>
          <c:x val="0.83460728699235165"/>
          <c:y val="0.67756614524634751"/>
          <c:w val="0.15076736375694974"/>
          <c:h val="0.1677886583891248"/>
        </c:manualLayout>
      </c:layout>
      <c:overlay val="0"/>
      <c:spPr>
        <a:solidFill>
          <a:schemeClr val="bg1"/>
        </a:solid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38</xdr:col>
      <xdr:colOff>85725</xdr:colOff>
      <xdr:row>5</xdr:row>
      <xdr:rowOff>0</xdr:rowOff>
    </xdr:from>
    <xdr:to>
      <xdr:col>38</xdr:col>
      <xdr:colOff>85725</xdr:colOff>
      <xdr:row>34</xdr:row>
      <xdr:rowOff>371475</xdr:rowOff>
    </xdr:to>
    <xdr:cxnSp macro="">
      <xdr:nvCxnSpPr>
        <xdr:cNvPr id="3" name="Straight Connector 2">
          <a:extLst>
            <a:ext uri="{FF2B5EF4-FFF2-40B4-BE49-F238E27FC236}">
              <a16:creationId xmlns:a16="http://schemas.microsoft.com/office/drawing/2014/main" id="{D6341196-5631-73C0-9A8C-C528AF167B63}"/>
            </a:ext>
          </a:extLst>
        </xdr:cNvPr>
        <xdr:cNvCxnSpPr/>
      </xdr:nvCxnSpPr>
      <xdr:spPr>
        <a:xfrm>
          <a:off x="11182350" y="1143000"/>
          <a:ext cx="0" cy="1103947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152400</xdr:colOff>
      <xdr:row>11</xdr:row>
      <xdr:rowOff>57150</xdr:rowOff>
    </xdr:from>
    <xdr:to>
      <xdr:col>38</xdr:col>
      <xdr:colOff>85725</xdr:colOff>
      <xdr:row>11</xdr:row>
      <xdr:rowOff>314325</xdr:rowOff>
    </xdr:to>
    <xdr:sp macro="" textlink="">
      <xdr:nvSpPr>
        <xdr:cNvPr id="9" name="TextBox 8">
          <a:extLst>
            <a:ext uri="{FF2B5EF4-FFF2-40B4-BE49-F238E27FC236}">
              <a16:creationId xmlns:a16="http://schemas.microsoft.com/office/drawing/2014/main" id="{31F55B5C-D1B3-823C-E2B6-FE0BD5528BEA}"/>
            </a:ext>
          </a:extLst>
        </xdr:cNvPr>
        <xdr:cNvSpPr txBox="1"/>
      </xdr:nvSpPr>
      <xdr:spPr>
        <a:xfrm>
          <a:off x="10563225" y="3105150"/>
          <a:ext cx="6191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Behind</a:t>
          </a:r>
        </a:p>
      </xdr:txBody>
    </xdr:sp>
    <xdr:clientData/>
  </xdr:twoCellAnchor>
  <xdr:twoCellAnchor>
    <xdr:from>
      <xdr:col>41</xdr:col>
      <xdr:colOff>161925</xdr:colOff>
      <xdr:row>13</xdr:row>
      <xdr:rowOff>47625</xdr:rowOff>
    </xdr:from>
    <xdr:to>
      <xdr:col>45</xdr:col>
      <xdr:colOff>95250</xdr:colOff>
      <xdr:row>13</xdr:row>
      <xdr:rowOff>304800</xdr:rowOff>
    </xdr:to>
    <xdr:sp macro="" textlink="">
      <xdr:nvSpPr>
        <xdr:cNvPr id="11" name="TextBox 10">
          <a:extLst>
            <a:ext uri="{FF2B5EF4-FFF2-40B4-BE49-F238E27FC236}">
              <a16:creationId xmlns:a16="http://schemas.microsoft.com/office/drawing/2014/main" id="{C3244764-8943-4BB0-B3FA-6821BFF0BE28}"/>
            </a:ext>
          </a:extLst>
        </xdr:cNvPr>
        <xdr:cNvSpPr txBox="1"/>
      </xdr:nvSpPr>
      <xdr:spPr>
        <a:xfrm>
          <a:off x="11772900" y="3857625"/>
          <a:ext cx="6191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Ahead</a:t>
          </a:r>
        </a:p>
      </xdr:txBody>
    </xdr:sp>
    <xdr:clientData/>
  </xdr:twoCellAnchor>
  <xdr:twoCellAnchor>
    <xdr:from>
      <xdr:col>45</xdr:col>
      <xdr:colOff>161925</xdr:colOff>
      <xdr:row>14</xdr:row>
      <xdr:rowOff>47625</xdr:rowOff>
    </xdr:from>
    <xdr:to>
      <xdr:col>49</xdr:col>
      <xdr:colOff>95250</xdr:colOff>
      <xdr:row>14</xdr:row>
      <xdr:rowOff>304800</xdr:rowOff>
    </xdr:to>
    <xdr:sp macro="" textlink="">
      <xdr:nvSpPr>
        <xdr:cNvPr id="12" name="TextBox 11">
          <a:extLst>
            <a:ext uri="{FF2B5EF4-FFF2-40B4-BE49-F238E27FC236}">
              <a16:creationId xmlns:a16="http://schemas.microsoft.com/office/drawing/2014/main" id="{86F73813-AD0F-40F7-B9C3-30B4EFF46300}"/>
            </a:ext>
          </a:extLst>
        </xdr:cNvPr>
        <xdr:cNvSpPr txBox="1"/>
      </xdr:nvSpPr>
      <xdr:spPr>
        <a:xfrm>
          <a:off x="12458700" y="4238625"/>
          <a:ext cx="6191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Ahead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323850</xdr:colOff>
      <xdr:row>10</xdr:row>
      <xdr:rowOff>323856</xdr:rowOff>
    </xdr:from>
    <xdr:to>
      <xdr:col>13</xdr:col>
      <xdr:colOff>152400</xdr:colOff>
      <xdr:row>22</xdr:row>
      <xdr:rowOff>133350</xdr:rowOff>
    </xdr:to>
    <xdr:graphicFrame macro="">
      <xdr:nvGraphicFramePr>
        <xdr:cNvPr id="2" name="Chart 1">
          <a:extLst>
            <a:ext uri="{FF2B5EF4-FFF2-40B4-BE49-F238E27FC236}">
              <a16:creationId xmlns:a16="http://schemas.microsoft.com/office/drawing/2014/main" id="{8FCF2569-B7B5-E658-B2DE-80276E4711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I40"/>
  <sheetViews>
    <sheetView showGridLines="0" showRuler="0" zoomScale="70" zoomScaleNormal="70" zoomScalePageLayoutView="70" workbookViewId="0">
      <pane ySplit="6" topLeftCell="A8" activePane="bottomLeft" state="frozen"/>
      <selection activeCell="P9" sqref="P9"/>
      <selection pane="bottomLeft" activeCell="P9" sqref="P9"/>
    </sheetView>
  </sheetViews>
  <sheetFormatPr defaultRowHeight="30" customHeight="1" x14ac:dyDescent="0.3"/>
  <cols>
    <col min="1" max="1" width="2.6640625" style="45" customWidth="1"/>
    <col min="2" max="2" width="26.109375" customWidth="1"/>
    <col min="3" max="3" width="14.44140625" customWidth="1"/>
    <col min="4" max="4" width="9.33203125" customWidth="1"/>
    <col min="5" max="5" width="9.5546875" customWidth="1"/>
    <col min="6" max="6" width="8.6640625" style="74" customWidth="1"/>
    <col min="7" max="7" width="10.44140625" style="5" customWidth="1"/>
    <col min="8" max="8" width="10.44140625" customWidth="1"/>
    <col min="9" max="9" width="2.6640625" customWidth="1"/>
    <col min="10" max="10" width="6.109375" hidden="1" customWidth="1"/>
    <col min="11" max="87" width="2.5546875" customWidth="1"/>
  </cols>
  <sheetData>
    <row r="1" spans="1:87" ht="12.75" customHeight="1" x14ac:dyDescent="0.5">
      <c r="A1" s="46" t="s">
        <v>0</v>
      </c>
      <c r="C1" s="1"/>
      <c r="D1" s="1"/>
      <c r="E1" s="2"/>
      <c r="F1" s="73"/>
      <c r="G1" s="4"/>
      <c r="H1" s="44"/>
      <c r="J1" s="2"/>
      <c r="K1" s="69"/>
      <c r="BK1" s="143"/>
    </row>
    <row r="2" spans="1:87" ht="18.75" customHeight="1" x14ac:dyDescent="0.35">
      <c r="A2" s="45" t="s">
        <v>1</v>
      </c>
      <c r="B2" s="94" t="s">
        <v>20</v>
      </c>
      <c r="D2" s="94" t="s">
        <v>71</v>
      </c>
      <c r="E2" s="94"/>
      <c r="K2" s="70"/>
      <c r="BK2" s="144"/>
    </row>
    <row r="3" spans="1:87" ht="21.75" customHeight="1" x14ac:dyDescent="0.3">
      <c r="A3" s="45" t="s">
        <v>2</v>
      </c>
      <c r="B3" s="92" t="s">
        <v>21</v>
      </c>
      <c r="C3" s="71"/>
      <c r="D3" s="71"/>
      <c r="E3" s="72"/>
      <c r="F3" s="75" t="s">
        <v>3</v>
      </c>
      <c r="G3" s="133">
        <v>45932</v>
      </c>
      <c r="H3" s="133"/>
      <c r="K3" s="140" t="s">
        <v>46</v>
      </c>
      <c r="L3" s="141"/>
      <c r="M3" s="141"/>
      <c r="N3" s="141"/>
      <c r="O3" s="141"/>
      <c r="P3" s="141"/>
      <c r="Q3" s="142"/>
      <c r="R3" s="140" t="s">
        <v>47</v>
      </c>
      <c r="S3" s="141"/>
      <c r="T3" s="141"/>
      <c r="U3" s="141"/>
      <c r="V3" s="141"/>
      <c r="W3" s="141"/>
      <c r="X3" s="142"/>
      <c r="Y3" s="140" t="s">
        <v>48</v>
      </c>
      <c r="Z3" s="141"/>
      <c r="AA3" s="141"/>
      <c r="AB3" s="141"/>
      <c r="AC3" s="141"/>
      <c r="AD3" s="141"/>
      <c r="AE3" s="142"/>
      <c r="AF3" s="140" t="s">
        <v>49</v>
      </c>
      <c r="AG3" s="141"/>
      <c r="AH3" s="141"/>
      <c r="AI3" s="141"/>
      <c r="AJ3" s="141"/>
      <c r="AK3" s="141"/>
      <c r="AL3" s="142"/>
      <c r="AM3" s="140" t="s">
        <v>50</v>
      </c>
      <c r="AN3" s="141"/>
      <c r="AO3" s="141"/>
      <c r="AP3" s="141"/>
      <c r="AQ3" s="141"/>
      <c r="AR3" s="141"/>
      <c r="AS3" s="142"/>
      <c r="AT3" s="140" t="s">
        <v>51</v>
      </c>
      <c r="AU3" s="141"/>
      <c r="AV3" s="141"/>
      <c r="AW3" s="141"/>
      <c r="AX3" s="141"/>
      <c r="AY3" s="141"/>
      <c r="AZ3" s="142"/>
      <c r="BA3" s="140" t="s">
        <v>52</v>
      </c>
      <c r="BB3" s="141"/>
      <c r="BC3" s="141"/>
      <c r="BD3" s="141"/>
      <c r="BE3" s="141"/>
      <c r="BF3" s="141"/>
      <c r="BG3" s="142"/>
      <c r="BH3" s="140" t="s">
        <v>53</v>
      </c>
      <c r="BI3" s="141"/>
      <c r="BJ3" s="141"/>
      <c r="BK3" s="141"/>
      <c r="BL3" s="141"/>
      <c r="BM3" s="141"/>
      <c r="BN3" s="142"/>
      <c r="BO3" s="140" t="s">
        <v>54</v>
      </c>
      <c r="BP3" s="141"/>
      <c r="BQ3" s="141"/>
      <c r="BR3" s="141"/>
      <c r="BS3" s="141"/>
      <c r="BT3" s="141"/>
      <c r="BU3" s="142"/>
      <c r="BV3" s="140" t="s">
        <v>55</v>
      </c>
      <c r="BW3" s="141"/>
      <c r="BX3" s="141"/>
      <c r="BY3" s="141"/>
      <c r="BZ3" s="141"/>
      <c r="CA3" s="141"/>
      <c r="CB3" s="142"/>
      <c r="CC3" s="140" t="s">
        <v>58</v>
      </c>
      <c r="CD3" s="141"/>
      <c r="CE3" s="141"/>
      <c r="CF3" s="141"/>
      <c r="CG3" s="141"/>
      <c r="CH3" s="141"/>
      <c r="CI3" s="142"/>
    </row>
    <row r="4" spans="1:87" ht="21.75" customHeight="1" x14ac:dyDescent="0.3">
      <c r="A4" s="46" t="s">
        <v>4</v>
      </c>
      <c r="B4" s="93" t="s">
        <v>98</v>
      </c>
      <c r="C4" s="71"/>
      <c r="D4" s="71"/>
      <c r="E4" s="72"/>
      <c r="F4" s="75" t="s">
        <v>5</v>
      </c>
      <c r="G4" s="7">
        <v>1</v>
      </c>
      <c r="K4" s="134">
        <f>K5</f>
        <v>45929</v>
      </c>
      <c r="L4" s="135"/>
      <c r="M4" s="135"/>
      <c r="N4" s="135"/>
      <c r="O4" s="135"/>
      <c r="P4" s="135"/>
      <c r="Q4" s="136"/>
      <c r="R4" s="137">
        <f>R5</f>
        <v>45936</v>
      </c>
      <c r="S4" s="138"/>
      <c r="T4" s="138"/>
      <c r="U4" s="138"/>
      <c r="V4" s="138"/>
      <c r="W4" s="138"/>
      <c r="X4" s="139"/>
      <c r="Y4" s="137">
        <f>Y5</f>
        <v>45943</v>
      </c>
      <c r="Z4" s="138"/>
      <c r="AA4" s="138"/>
      <c r="AB4" s="138"/>
      <c r="AC4" s="138"/>
      <c r="AD4" s="138"/>
      <c r="AE4" s="139"/>
      <c r="AF4" s="137">
        <f>AF5</f>
        <v>45950</v>
      </c>
      <c r="AG4" s="138"/>
      <c r="AH4" s="138"/>
      <c r="AI4" s="138"/>
      <c r="AJ4" s="138"/>
      <c r="AK4" s="138"/>
      <c r="AL4" s="139"/>
      <c r="AM4" s="137">
        <f>AM5</f>
        <v>45957</v>
      </c>
      <c r="AN4" s="138"/>
      <c r="AO4" s="138"/>
      <c r="AP4" s="138"/>
      <c r="AQ4" s="138"/>
      <c r="AR4" s="138"/>
      <c r="AS4" s="139"/>
      <c r="AT4" s="137">
        <f>AT5</f>
        <v>45964</v>
      </c>
      <c r="AU4" s="138"/>
      <c r="AV4" s="138"/>
      <c r="AW4" s="138"/>
      <c r="AX4" s="138"/>
      <c r="AY4" s="138"/>
      <c r="AZ4" s="139"/>
      <c r="BA4" s="137">
        <f>BA5</f>
        <v>45971</v>
      </c>
      <c r="BB4" s="138"/>
      <c r="BC4" s="138"/>
      <c r="BD4" s="138"/>
      <c r="BE4" s="138"/>
      <c r="BF4" s="138"/>
      <c r="BG4" s="139"/>
      <c r="BH4" s="137">
        <f>BH5</f>
        <v>45978</v>
      </c>
      <c r="BI4" s="138"/>
      <c r="BJ4" s="138"/>
      <c r="BK4" s="138"/>
      <c r="BL4" s="138"/>
      <c r="BM4" s="138"/>
      <c r="BN4" s="139"/>
      <c r="BO4" s="137">
        <f>BO5</f>
        <v>45985</v>
      </c>
      <c r="BP4" s="138"/>
      <c r="BQ4" s="138"/>
      <c r="BR4" s="138"/>
      <c r="BS4" s="138"/>
      <c r="BT4" s="138"/>
      <c r="BU4" s="139"/>
      <c r="BV4" s="137">
        <f>BV5</f>
        <v>45992</v>
      </c>
      <c r="BW4" s="138"/>
      <c r="BX4" s="138"/>
      <c r="BY4" s="138"/>
      <c r="BZ4" s="138"/>
      <c r="CA4" s="138"/>
      <c r="CB4" s="139"/>
      <c r="CC4" s="137">
        <f>CC5</f>
        <v>45999</v>
      </c>
      <c r="CD4" s="138"/>
      <c r="CE4" s="138"/>
      <c r="CF4" s="138"/>
      <c r="CG4" s="138"/>
      <c r="CH4" s="138"/>
      <c r="CI4" s="139"/>
    </row>
    <row r="5" spans="1:87" ht="15" customHeight="1" x14ac:dyDescent="0.3">
      <c r="A5" s="46" t="s">
        <v>6</v>
      </c>
      <c r="B5" s="68"/>
      <c r="C5" s="68"/>
      <c r="D5" s="68"/>
      <c r="E5" s="68"/>
      <c r="F5" s="76"/>
      <c r="G5" s="68"/>
      <c r="H5" s="68"/>
      <c r="I5" s="68"/>
      <c r="K5" s="11">
        <f>Project_Start-WEEKDAY(Project_Start,1)+2+7*(Display_Week-1)</f>
        <v>45929</v>
      </c>
      <c r="L5" s="10">
        <f>K5+1</f>
        <v>45930</v>
      </c>
      <c r="M5" s="10">
        <f t="shared" ref="M5:AZ5" si="0">L5+1</f>
        <v>45931</v>
      </c>
      <c r="N5" s="10">
        <f t="shared" si="0"/>
        <v>45932</v>
      </c>
      <c r="O5" s="10">
        <f t="shared" si="0"/>
        <v>45933</v>
      </c>
      <c r="P5" s="10">
        <f t="shared" si="0"/>
        <v>45934</v>
      </c>
      <c r="Q5" s="12">
        <f t="shared" si="0"/>
        <v>45935</v>
      </c>
      <c r="R5" s="11">
        <f>Q5+1</f>
        <v>45936</v>
      </c>
      <c r="S5" s="10">
        <f>R5+1</f>
        <v>45937</v>
      </c>
      <c r="T5" s="10">
        <f t="shared" si="0"/>
        <v>45938</v>
      </c>
      <c r="U5" s="10">
        <f t="shared" si="0"/>
        <v>45939</v>
      </c>
      <c r="V5" s="10">
        <f t="shared" si="0"/>
        <v>45940</v>
      </c>
      <c r="W5" s="10">
        <f t="shared" si="0"/>
        <v>45941</v>
      </c>
      <c r="X5" s="12">
        <f t="shared" si="0"/>
        <v>45942</v>
      </c>
      <c r="Y5" s="11">
        <f>X5+1</f>
        <v>45943</v>
      </c>
      <c r="Z5" s="10">
        <f>Y5+1</f>
        <v>45944</v>
      </c>
      <c r="AA5" s="10">
        <f t="shared" si="0"/>
        <v>45945</v>
      </c>
      <c r="AB5" s="10">
        <f t="shared" si="0"/>
        <v>45946</v>
      </c>
      <c r="AC5" s="10">
        <f t="shared" si="0"/>
        <v>45947</v>
      </c>
      <c r="AD5" s="10">
        <f t="shared" si="0"/>
        <v>45948</v>
      </c>
      <c r="AE5" s="12">
        <f t="shared" si="0"/>
        <v>45949</v>
      </c>
      <c r="AF5" s="11">
        <f>AE5+1</f>
        <v>45950</v>
      </c>
      <c r="AG5" s="10">
        <f>AF5+1</f>
        <v>45951</v>
      </c>
      <c r="AH5" s="10">
        <f t="shared" si="0"/>
        <v>45952</v>
      </c>
      <c r="AI5" s="10">
        <f t="shared" si="0"/>
        <v>45953</v>
      </c>
      <c r="AJ5" s="10">
        <f t="shared" si="0"/>
        <v>45954</v>
      </c>
      <c r="AK5" s="10">
        <f t="shared" si="0"/>
        <v>45955</v>
      </c>
      <c r="AL5" s="12">
        <f t="shared" si="0"/>
        <v>45956</v>
      </c>
      <c r="AM5" s="11">
        <f>AL5+1</f>
        <v>45957</v>
      </c>
      <c r="AN5" s="10">
        <f>AM5+1</f>
        <v>45958</v>
      </c>
      <c r="AO5" s="10">
        <f>AN5+1</f>
        <v>45959</v>
      </c>
      <c r="AP5" s="10">
        <f t="shared" si="0"/>
        <v>45960</v>
      </c>
      <c r="AQ5" s="10">
        <f t="shared" si="0"/>
        <v>45961</v>
      </c>
      <c r="AR5" s="10">
        <f t="shared" si="0"/>
        <v>45962</v>
      </c>
      <c r="AS5" s="12">
        <f t="shared" si="0"/>
        <v>45963</v>
      </c>
      <c r="AT5" s="11">
        <f>AS5+1</f>
        <v>45964</v>
      </c>
      <c r="AU5" s="10">
        <f>AT5+1</f>
        <v>45965</v>
      </c>
      <c r="AV5" s="10">
        <f t="shared" si="0"/>
        <v>45966</v>
      </c>
      <c r="AW5" s="10">
        <f t="shared" si="0"/>
        <v>45967</v>
      </c>
      <c r="AX5" s="10">
        <f t="shared" si="0"/>
        <v>45968</v>
      </c>
      <c r="AY5" s="10">
        <f t="shared" si="0"/>
        <v>45969</v>
      </c>
      <c r="AZ5" s="12">
        <f t="shared" si="0"/>
        <v>45970</v>
      </c>
      <c r="BA5" s="11">
        <f t="shared" ref="BA5:CI5" si="1">AZ5+1</f>
        <v>45971</v>
      </c>
      <c r="BB5" s="10">
        <f t="shared" si="1"/>
        <v>45972</v>
      </c>
      <c r="BC5" s="10">
        <f t="shared" si="1"/>
        <v>45973</v>
      </c>
      <c r="BD5" s="10">
        <f t="shared" si="1"/>
        <v>45974</v>
      </c>
      <c r="BE5" s="10">
        <f t="shared" si="1"/>
        <v>45975</v>
      </c>
      <c r="BF5" s="10">
        <f t="shared" si="1"/>
        <v>45976</v>
      </c>
      <c r="BG5" s="12">
        <f t="shared" si="1"/>
        <v>45977</v>
      </c>
      <c r="BH5" s="11">
        <f t="shared" si="1"/>
        <v>45978</v>
      </c>
      <c r="BI5" s="10">
        <f t="shared" si="1"/>
        <v>45979</v>
      </c>
      <c r="BJ5" s="10">
        <f t="shared" si="1"/>
        <v>45980</v>
      </c>
      <c r="BK5" s="87">
        <f t="shared" si="1"/>
        <v>45981</v>
      </c>
      <c r="BL5" s="10">
        <f t="shared" si="1"/>
        <v>45982</v>
      </c>
      <c r="BM5" s="10">
        <f t="shared" si="1"/>
        <v>45983</v>
      </c>
      <c r="BN5" s="12">
        <f t="shared" si="1"/>
        <v>45984</v>
      </c>
      <c r="BO5" s="11">
        <f t="shared" si="1"/>
        <v>45985</v>
      </c>
      <c r="BP5" s="10">
        <f t="shared" si="1"/>
        <v>45986</v>
      </c>
      <c r="BQ5" s="10">
        <f t="shared" si="1"/>
        <v>45987</v>
      </c>
      <c r="BR5" s="10">
        <f t="shared" si="1"/>
        <v>45988</v>
      </c>
      <c r="BS5" s="10">
        <f t="shared" si="1"/>
        <v>45989</v>
      </c>
      <c r="BT5" s="10">
        <f t="shared" si="1"/>
        <v>45990</v>
      </c>
      <c r="BU5" s="12">
        <f t="shared" si="1"/>
        <v>45991</v>
      </c>
      <c r="BV5" s="11">
        <f t="shared" si="1"/>
        <v>45992</v>
      </c>
      <c r="BW5" s="10">
        <f t="shared" si="1"/>
        <v>45993</v>
      </c>
      <c r="BX5" s="10">
        <f t="shared" si="1"/>
        <v>45994</v>
      </c>
      <c r="BY5" s="10">
        <f t="shared" si="1"/>
        <v>45995</v>
      </c>
      <c r="BZ5" s="10">
        <f t="shared" si="1"/>
        <v>45996</v>
      </c>
      <c r="CA5" s="10">
        <f t="shared" si="1"/>
        <v>45997</v>
      </c>
      <c r="CB5" s="12">
        <f t="shared" si="1"/>
        <v>45998</v>
      </c>
      <c r="CC5" s="11">
        <f t="shared" si="1"/>
        <v>45999</v>
      </c>
      <c r="CD5" s="10">
        <f t="shared" si="1"/>
        <v>46000</v>
      </c>
      <c r="CE5" s="10">
        <f t="shared" si="1"/>
        <v>46001</v>
      </c>
      <c r="CF5" s="10">
        <f t="shared" si="1"/>
        <v>46002</v>
      </c>
      <c r="CG5" s="10">
        <f t="shared" si="1"/>
        <v>46003</v>
      </c>
      <c r="CH5" s="10">
        <f t="shared" si="1"/>
        <v>46004</v>
      </c>
      <c r="CI5" s="12">
        <f t="shared" si="1"/>
        <v>46005</v>
      </c>
    </row>
    <row r="6" spans="1:87" ht="30" customHeight="1" thickBot="1" x14ac:dyDescent="0.35">
      <c r="A6" s="46" t="s">
        <v>7</v>
      </c>
      <c r="B6" s="8" t="s">
        <v>22</v>
      </c>
      <c r="C6" s="9" t="s">
        <v>44</v>
      </c>
      <c r="D6" s="9" t="s">
        <v>60</v>
      </c>
      <c r="E6" s="9" t="s">
        <v>8</v>
      </c>
      <c r="F6" s="77" t="s">
        <v>45</v>
      </c>
      <c r="G6" s="9" t="s">
        <v>9</v>
      </c>
      <c r="H6" s="9" t="s">
        <v>10</v>
      </c>
      <c r="I6" s="9"/>
      <c r="J6" s="9" t="s">
        <v>11</v>
      </c>
      <c r="K6" s="13" t="str">
        <f>LEFT(TEXT(K5,"ddd"),1)</f>
        <v>M</v>
      </c>
      <c r="L6" s="13" t="str">
        <f t="shared" ref="L6:AT6" si="2">LEFT(TEXT(L5,"ddd"),1)</f>
        <v>T</v>
      </c>
      <c r="M6" s="13" t="str">
        <f t="shared" si="2"/>
        <v>W</v>
      </c>
      <c r="N6" s="13" t="str">
        <f t="shared" si="2"/>
        <v>T</v>
      </c>
      <c r="O6" s="13" t="str">
        <f t="shared" si="2"/>
        <v>F</v>
      </c>
      <c r="P6" s="13" t="str">
        <f t="shared" si="2"/>
        <v>S</v>
      </c>
      <c r="Q6" s="13" t="str">
        <f t="shared" si="2"/>
        <v>S</v>
      </c>
      <c r="R6" s="13" t="str">
        <f t="shared" si="2"/>
        <v>M</v>
      </c>
      <c r="S6" s="13" t="str">
        <f t="shared" si="2"/>
        <v>T</v>
      </c>
      <c r="T6" s="13" t="str">
        <f t="shared" si="2"/>
        <v>W</v>
      </c>
      <c r="U6" s="13" t="str">
        <f t="shared" si="2"/>
        <v>T</v>
      </c>
      <c r="V6" s="13" t="str">
        <f t="shared" si="2"/>
        <v>F</v>
      </c>
      <c r="W6" s="13" t="str">
        <f t="shared" si="2"/>
        <v>S</v>
      </c>
      <c r="X6" s="13" t="str">
        <f t="shared" si="2"/>
        <v>S</v>
      </c>
      <c r="Y6" s="13" t="str">
        <f t="shared" si="2"/>
        <v>M</v>
      </c>
      <c r="Z6" s="13" t="str">
        <f t="shared" si="2"/>
        <v>T</v>
      </c>
      <c r="AA6" s="13" t="str">
        <f t="shared" si="2"/>
        <v>W</v>
      </c>
      <c r="AB6" s="13" t="str">
        <f t="shared" si="2"/>
        <v>T</v>
      </c>
      <c r="AC6" s="13" t="str">
        <f t="shared" si="2"/>
        <v>F</v>
      </c>
      <c r="AD6" s="13" t="str">
        <f t="shared" si="2"/>
        <v>S</v>
      </c>
      <c r="AE6" s="13" t="str">
        <f t="shared" si="2"/>
        <v>S</v>
      </c>
      <c r="AF6" s="13" t="str">
        <f t="shared" si="2"/>
        <v>M</v>
      </c>
      <c r="AG6" s="13" t="str">
        <f t="shared" si="2"/>
        <v>T</v>
      </c>
      <c r="AH6" s="13" t="str">
        <f t="shared" si="2"/>
        <v>W</v>
      </c>
      <c r="AI6" s="13" t="str">
        <f t="shared" si="2"/>
        <v>T</v>
      </c>
      <c r="AJ6" s="13" t="str">
        <f t="shared" si="2"/>
        <v>F</v>
      </c>
      <c r="AK6" s="13" t="str">
        <f t="shared" si="2"/>
        <v>S</v>
      </c>
      <c r="AL6" s="13" t="str">
        <f t="shared" si="2"/>
        <v>S</v>
      </c>
      <c r="AM6" s="13" t="str">
        <f t="shared" si="2"/>
        <v>M</v>
      </c>
      <c r="AN6" s="13" t="str">
        <f t="shared" si="2"/>
        <v>T</v>
      </c>
      <c r="AO6" s="13" t="str">
        <f t="shared" si="2"/>
        <v>W</v>
      </c>
      <c r="AP6" s="13" t="str">
        <f t="shared" si="2"/>
        <v>T</v>
      </c>
      <c r="AQ6" s="13" t="str">
        <f t="shared" si="2"/>
        <v>F</v>
      </c>
      <c r="AR6" s="13" t="str">
        <f t="shared" si="2"/>
        <v>S</v>
      </c>
      <c r="AS6" s="13" t="str">
        <f t="shared" si="2"/>
        <v>S</v>
      </c>
      <c r="AT6" s="13" t="str">
        <f t="shared" si="2"/>
        <v>M</v>
      </c>
      <c r="AU6" s="13" t="str">
        <f t="shared" ref="AU6:BN6" si="3">LEFT(TEXT(AU5,"ddd"),1)</f>
        <v>T</v>
      </c>
      <c r="AV6" s="13" t="str">
        <f t="shared" si="3"/>
        <v>W</v>
      </c>
      <c r="AW6" s="13" t="str">
        <f t="shared" si="3"/>
        <v>T</v>
      </c>
      <c r="AX6" s="13" t="str">
        <f t="shared" si="3"/>
        <v>F</v>
      </c>
      <c r="AY6" s="13" t="str">
        <f t="shared" si="3"/>
        <v>S</v>
      </c>
      <c r="AZ6" s="13" t="str">
        <f t="shared" si="3"/>
        <v>S</v>
      </c>
      <c r="BA6" s="13" t="str">
        <f t="shared" si="3"/>
        <v>M</v>
      </c>
      <c r="BB6" s="13" t="str">
        <f t="shared" si="3"/>
        <v>T</v>
      </c>
      <c r="BC6" s="13" t="str">
        <f t="shared" si="3"/>
        <v>W</v>
      </c>
      <c r="BD6" s="13" t="str">
        <f t="shared" si="3"/>
        <v>T</v>
      </c>
      <c r="BE6" s="13" t="str">
        <f t="shared" si="3"/>
        <v>F</v>
      </c>
      <c r="BF6" s="13" t="str">
        <f t="shared" si="3"/>
        <v>S</v>
      </c>
      <c r="BG6" s="13" t="str">
        <f t="shared" si="3"/>
        <v>S</v>
      </c>
      <c r="BH6" s="13" t="str">
        <f t="shared" si="3"/>
        <v>M</v>
      </c>
      <c r="BI6" s="13" t="str">
        <f t="shared" si="3"/>
        <v>T</v>
      </c>
      <c r="BJ6" s="13" t="str">
        <f t="shared" si="3"/>
        <v>W</v>
      </c>
      <c r="BK6" s="88" t="str">
        <f t="shared" si="3"/>
        <v>T</v>
      </c>
      <c r="BL6" s="13" t="str">
        <f t="shared" si="3"/>
        <v>F</v>
      </c>
      <c r="BM6" s="13" t="str">
        <f t="shared" si="3"/>
        <v>S</v>
      </c>
      <c r="BN6" s="13" t="str">
        <f t="shared" si="3"/>
        <v>S</v>
      </c>
      <c r="BO6" s="13" t="str">
        <f t="shared" ref="BO6:BU6" si="4">LEFT(TEXT(BO5,"ddd"),1)</f>
        <v>M</v>
      </c>
      <c r="BP6" s="13" t="str">
        <f t="shared" si="4"/>
        <v>T</v>
      </c>
      <c r="BQ6" s="13" t="str">
        <f t="shared" si="4"/>
        <v>W</v>
      </c>
      <c r="BR6" s="13" t="str">
        <f t="shared" si="4"/>
        <v>T</v>
      </c>
      <c r="BS6" s="13" t="str">
        <f t="shared" si="4"/>
        <v>F</v>
      </c>
      <c r="BT6" s="13" t="str">
        <f t="shared" si="4"/>
        <v>S</v>
      </c>
      <c r="BU6" s="13" t="str">
        <f t="shared" si="4"/>
        <v>S</v>
      </c>
      <c r="BV6" s="13" t="str">
        <f t="shared" ref="BV6:CB6" si="5">LEFT(TEXT(BV5,"ddd"),1)</f>
        <v>M</v>
      </c>
      <c r="BW6" s="13" t="str">
        <f t="shared" si="5"/>
        <v>T</v>
      </c>
      <c r="BX6" s="13" t="str">
        <f t="shared" si="5"/>
        <v>W</v>
      </c>
      <c r="BY6" s="13" t="str">
        <f t="shared" si="5"/>
        <v>T</v>
      </c>
      <c r="BZ6" s="13" t="str">
        <f t="shared" si="5"/>
        <v>F</v>
      </c>
      <c r="CA6" s="13" t="str">
        <f t="shared" si="5"/>
        <v>S</v>
      </c>
      <c r="CB6" s="13" t="str">
        <f t="shared" si="5"/>
        <v>S</v>
      </c>
      <c r="CC6" s="13" t="str">
        <f t="shared" ref="CC6:CI6" si="6">LEFT(TEXT(CC5,"ddd"),1)</f>
        <v>M</v>
      </c>
      <c r="CD6" s="13" t="str">
        <f t="shared" si="6"/>
        <v>T</v>
      </c>
      <c r="CE6" s="13" t="str">
        <f t="shared" si="6"/>
        <v>W</v>
      </c>
      <c r="CF6" s="13" t="str">
        <f t="shared" si="6"/>
        <v>T</v>
      </c>
      <c r="CG6" s="13" t="str">
        <f t="shared" si="6"/>
        <v>F</v>
      </c>
      <c r="CH6" s="13" t="str">
        <f t="shared" si="6"/>
        <v>S</v>
      </c>
      <c r="CI6" s="13" t="str">
        <f t="shared" si="6"/>
        <v>S</v>
      </c>
    </row>
    <row r="7" spans="1:87" ht="30" hidden="1" customHeight="1" thickBot="1" x14ac:dyDescent="0.35">
      <c r="A7" s="45" t="s">
        <v>12</v>
      </c>
      <c r="C7" s="48"/>
      <c r="D7" s="48"/>
      <c r="G7"/>
      <c r="J7" t="str">
        <f>IF(OR(ISBLANK(task_start),ISBLANK(task_end)),"",task_end-task_start+1)</f>
        <v/>
      </c>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row>
    <row r="8" spans="1:87" s="3" customFormat="1" ht="30" customHeight="1" thickBot="1" x14ac:dyDescent="0.35">
      <c r="A8" s="46" t="s">
        <v>13</v>
      </c>
      <c r="B8" s="18" t="s">
        <v>23</v>
      </c>
      <c r="C8" s="54"/>
      <c r="D8" s="54"/>
      <c r="E8" s="19"/>
      <c r="F8" s="78"/>
      <c r="G8" s="20"/>
      <c r="H8" s="21"/>
      <c r="I8" s="17"/>
      <c r="J8" s="17" t="str">
        <f t="shared" ref="J8:J37" si="7">IF(OR(ISBLANK(task_start),ISBLANK(task_end)),"",task_end-task_start+1)</f>
        <v/>
      </c>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131" t="s">
        <v>69</v>
      </c>
      <c r="BL8" s="42"/>
      <c r="BM8" s="42"/>
      <c r="BN8" s="42"/>
      <c r="BO8" s="42"/>
      <c r="BP8" s="42"/>
      <c r="BQ8" s="42"/>
      <c r="BR8" s="42"/>
      <c r="BS8" s="42"/>
      <c r="BT8" s="42"/>
      <c r="BU8" s="42"/>
      <c r="BV8" s="42"/>
      <c r="BW8" s="42"/>
      <c r="BX8" s="42"/>
      <c r="BY8" s="42"/>
      <c r="BZ8" s="42"/>
      <c r="CA8" s="42"/>
      <c r="CB8" s="42"/>
      <c r="CC8" s="42"/>
      <c r="CD8" s="42"/>
      <c r="CE8" s="42"/>
      <c r="CF8" s="42"/>
      <c r="CG8" s="42"/>
      <c r="CH8" s="42"/>
      <c r="CI8" s="42"/>
    </row>
    <row r="9" spans="1:87" s="3" customFormat="1" ht="30" customHeight="1" thickBot="1" x14ac:dyDescent="0.35">
      <c r="A9" s="46" t="s">
        <v>14</v>
      </c>
      <c r="B9" s="63" t="s">
        <v>26</v>
      </c>
      <c r="C9" s="55" t="s">
        <v>38</v>
      </c>
      <c r="D9" s="130" t="s">
        <v>61</v>
      </c>
      <c r="E9" s="22"/>
      <c r="F9" s="84">
        <v>5</v>
      </c>
      <c r="G9" s="49">
        <f>Project_Start</f>
        <v>45932</v>
      </c>
      <c r="H9" s="49">
        <f>WORKDAY(G9,F9-1)</f>
        <v>45938</v>
      </c>
      <c r="I9" s="17"/>
      <c r="J9" s="17">
        <f t="shared" si="7"/>
        <v>7</v>
      </c>
      <c r="K9" s="129"/>
      <c r="L9" s="129"/>
      <c r="M9" s="129"/>
      <c r="N9" s="129"/>
      <c r="O9" s="129"/>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132"/>
      <c r="BL9" s="42"/>
      <c r="BM9" s="42"/>
      <c r="BN9" s="42"/>
      <c r="BO9" s="42"/>
      <c r="BP9" s="42"/>
      <c r="BQ9" s="42"/>
      <c r="BR9" s="42"/>
      <c r="BS9" s="42"/>
      <c r="BT9" s="42"/>
      <c r="BU9" s="42"/>
      <c r="BV9" s="42"/>
      <c r="BW9" s="42"/>
      <c r="BX9" s="42"/>
      <c r="BY9" s="42"/>
      <c r="BZ9" s="42"/>
      <c r="CA9" s="42"/>
      <c r="CB9" s="42"/>
      <c r="CC9" s="42"/>
      <c r="CD9" s="42"/>
      <c r="CE9" s="42"/>
      <c r="CF9" s="42"/>
      <c r="CG9" s="42"/>
      <c r="CH9" s="42"/>
      <c r="CI9" s="42"/>
    </row>
    <row r="10" spans="1:87" s="3" customFormat="1" ht="30" customHeight="1" thickBot="1" x14ac:dyDescent="0.35">
      <c r="A10" s="46" t="s">
        <v>15</v>
      </c>
      <c r="B10" s="63" t="s">
        <v>27</v>
      </c>
      <c r="C10" s="55" t="s">
        <v>65</v>
      </c>
      <c r="D10" s="55" t="s">
        <v>61</v>
      </c>
      <c r="E10" s="22"/>
      <c r="F10" s="84">
        <v>10</v>
      </c>
      <c r="G10" s="49">
        <f>WORKDAY(H9,1)</f>
        <v>45939</v>
      </c>
      <c r="H10" s="49">
        <f>WORKDAY(G10,F10-1)</f>
        <v>45952</v>
      </c>
      <c r="I10" s="17"/>
      <c r="J10" s="17">
        <f t="shared" si="7"/>
        <v>14</v>
      </c>
      <c r="K10" s="42"/>
      <c r="L10" s="42"/>
      <c r="M10" s="42"/>
      <c r="N10" s="42"/>
      <c r="O10" s="42"/>
      <c r="P10" s="42"/>
      <c r="Q10" s="42"/>
      <c r="R10" s="42"/>
      <c r="S10" s="42"/>
      <c r="T10" s="42"/>
      <c r="U10" s="42"/>
      <c r="V10" s="42"/>
      <c r="W10" s="43"/>
      <c r="X10" s="43"/>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89"/>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row>
    <row r="11" spans="1:87" s="3" customFormat="1" ht="30" customHeight="1" thickBot="1" x14ac:dyDescent="0.35">
      <c r="A11" s="45"/>
      <c r="B11" s="63" t="s">
        <v>28</v>
      </c>
      <c r="C11" s="55" t="s">
        <v>62</v>
      </c>
      <c r="D11" s="55" t="s">
        <v>61</v>
      </c>
      <c r="E11" s="22"/>
      <c r="F11" s="84">
        <v>2</v>
      </c>
      <c r="G11" s="49">
        <f>WORKDAY(H10,1)</f>
        <v>45953</v>
      </c>
      <c r="H11" s="49">
        <f>WORKDAY(G11,F11-1)</f>
        <v>45954</v>
      </c>
      <c r="I11" s="17"/>
      <c r="J11" s="17">
        <f t="shared" si="7"/>
        <v>2</v>
      </c>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89"/>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row>
    <row r="12" spans="1:87" s="3" customFormat="1" ht="30" customHeight="1" thickBot="1" x14ac:dyDescent="0.35">
      <c r="A12" s="45"/>
      <c r="B12" s="63" t="s">
        <v>29</v>
      </c>
      <c r="C12" s="55" t="s">
        <v>62</v>
      </c>
      <c r="D12" s="55" t="s">
        <v>61</v>
      </c>
      <c r="E12" s="22"/>
      <c r="F12" s="84">
        <v>2</v>
      </c>
      <c r="G12" s="49">
        <f t="shared" ref="G12:G20" si="8">WORKDAY(H11,1)</f>
        <v>45957</v>
      </c>
      <c r="H12" s="49">
        <f t="shared" ref="H12:H20" si="9">WORKDAY(G12,F12-1)</f>
        <v>45958</v>
      </c>
      <c r="I12" s="17"/>
      <c r="J12" s="17">
        <f t="shared" si="7"/>
        <v>2</v>
      </c>
      <c r="K12" s="42"/>
      <c r="L12" s="42"/>
      <c r="M12" s="42"/>
      <c r="N12" s="42"/>
      <c r="O12" s="42"/>
      <c r="P12" s="42"/>
      <c r="Q12" s="42"/>
      <c r="R12" s="42"/>
      <c r="S12" s="42"/>
      <c r="T12" s="42"/>
      <c r="U12" s="42"/>
      <c r="V12" s="42"/>
      <c r="W12" s="42"/>
      <c r="X12" s="42"/>
      <c r="Y12" s="42"/>
      <c r="Z12" s="42"/>
      <c r="AA12" s="43"/>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89"/>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row>
    <row r="13" spans="1:87" s="3" customFormat="1" ht="30" customHeight="1" thickBot="1" x14ac:dyDescent="0.35">
      <c r="A13" s="45"/>
      <c r="B13" s="63" t="s">
        <v>30</v>
      </c>
      <c r="C13" s="55" t="s">
        <v>62</v>
      </c>
      <c r="D13" s="55" t="s">
        <v>61</v>
      </c>
      <c r="E13" s="22"/>
      <c r="F13" s="84">
        <v>2</v>
      </c>
      <c r="G13" s="49">
        <f t="shared" si="8"/>
        <v>45959</v>
      </c>
      <c r="H13" s="49">
        <f t="shared" si="9"/>
        <v>45960</v>
      </c>
      <c r="I13" s="17"/>
      <c r="J13" s="17">
        <f t="shared" si="7"/>
        <v>2</v>
      </c>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89"/>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row>
    <row r="14" spans="1:87" s="3" customFormat="1" ht="30" customHeight="1" thickBot="1" x14ac:dyDescent="0.35">
      <c r="A14" s="46" t="s">
        <v>15</v>
      </c>
      <c r="B14" s="63" t="s">
        <v>31</v>
      </c>
      <c r="C14" s="55" t="s">
        <v>64</v>
      </c>
      <c r="D14" s="55" t="s">
        <v>61</v>
      </c>
      <c r="E14" s="22"/>
      <c r="F14" s="84">
        <v>3</v>
      </c>
      <c r="G14" s="49">
        <f t="shared" si="8"/>
        <v>45961</v>
      </c>
      <c r="H14" s="49">
        <f t="shared" si="9"/>
        <v>45965</v>
      </c>
      <c r="I14" s="17"/>
      <c r="J14" s="17">
        <f t="shared" si="7"/>
        <v>5</v>
      </c>
      <c r="K14" s="42"/>
      <c r="L14" s="42"/>
      <c r="M14" s="42"/>
      <c r="N14" s="42"/>
      <c r="O14" s="42"/>
      <c r="P14" s="42"/>
      <c r="Q14" s="42"/>
      <c r="R14" s="42"/>
      <c r="S14" s="42"/>
      <c r="T14" s="42"/>
      <c r="U14" s="42"/>
      <c r="V14" s="42"/>
      <c r="W14" s="43"/>
      <c r="X14" s="43"/>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89"/>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row>
    <row r="15" spans="1:87" s="3" customFormat="1" ht="30" customHeight="1" thickBot="1" x14ac:dyDescent="0.35">
      <c r="A15" s="45"/>
      <c r="B15" s="63" t="s">
        <v>32</v>
      </c>
      <c r="C15" s="55" t="s">
        <v>62</v>
      </c>
      <c r="D15" s="55" t="s">
        <v>61</v>
      </c>
      <c r="E15" s="22"/>
      <c r="F15" s="84">
        <v>2</v>
      </c>
      <c r="G15" s="49">
        <f t="shared" si="8"/>
        <v>45966</v>
      </c>
      <c r="H15" s="49">
        <f t="shared" si="9"/>
        <v>45967</v>
      </c>
      <c r="I15" s="17"/>
      <c r="J15" s="17">
        <f t="shared" si="7"/>
        <v>2</v>
      </c>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89"/>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row>
    <row r="16" spans="1:87" s="3" customFormat="1" ht="30" customHeight="1" thickBot="1" x14ac:dyDescent="0.35">
      <c r="A16" s="45"/>
      <c r="B16" s="63" t="s">
        <v>33</v>
      </c>
      <c r="C16" s="55" t="s">
        <v>64</v>
      </c>
      <c r="D16" s="55" t="s">
        <v>61</v>
      </c>
      <c r="E16" s="22"/>
      <c r="F16" s="84">
        <v>2</v>
      </c>
      <c r="G16" s="49">
        <f t="shared" si="8"/>
        <v>45968</v>
      </c>
      <c r="H16" s="49">
        <f t="shared" si="9"/>
        <v>45971</v>
      </c>
      <c r="I16" s="17"/>
      <c r="J16" s="17">
        <f t="shared" si="7"/>
        <v>4</v>
      </c>
      <c r="K16" s="42"/>
      <c r="L16" s="42"/>
      <c r="M16" s="42"/>
      <c r="N16" s="42"/>
      <c r="O16" s="42"/>
      <c r="P16" s="42"/>
      <c r="Q16" s="42"/>
      <c r="R16" s="42"/>
      <c r="S16" s="42"/>
      <c r="T16" s="42"/>
      <c r="U16" s="42"/>
      <c r="V16" s="42"/>
      <c r="W16" s="42"/>
      <c r="X16" s="42"/>
      <c r="Y16" s="42"/>
      <c r="Z16" s="42"/>
      <c r="AA16" s="43"/>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89"/>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row>
    <row r="17" spans="1:87" s="3" customFormat="1" ht="30" customHeight="1" thickBot="1" x14ac:dyDescent="0.35">
      <c r="A17" s="45"/>
      <c r="B17" s="63" t="s">
        <v>34</v>
      </c>
      <c r="C17" s="55" t="s">
        <v>64</v>
      </c>
      <c r="D17" s="55" t="s">
        <v>61</v>
      </c>
      <c r="E17" s="22"/>
      <c r="F17" s="84">
        <v>2</v>
      </c>
      <c r="G17" s="49">
        <f t="shared" si="8"/>
        <v>45972</v>
      </c>
      <c r="H17" s="49">
        <f t="shared" si="9"/>
        <v>45973</v>
      </c>
      <c r="I17" s="17"/>
      <c r="J17" s="17">
        <f t="shared" si="7"/>
        <v>2</v>
      </c>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89"/>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row>
    <row r="18" spans="1:87" s="3" customFormat="1" ht="30" customHeight="1" thickBot="1" x14ac:dyDescent="0.35">
      <c r="A18" s="46" t="s">
        <v>15</v>
      </c>
      <c r="B18" s="63" t="s">
        <v>35</v>
      </c>
      <c r="C18" s="55" t="s">
        <v>66</v>
      </c>
      <c r="D18" s="55" t="s">
        <v>61</v>
      </c>
      <c r="E18" s="22"/>
      <c r="F18" s="84">
        <v>4</v>
      </c>
      <c r="G18" s="49">
        <f t="shared" si="8"/>
        <v>45974</v>
      </c>
      <c r="H18" s="49">
        <f t="shared" si="9"/>
        <v>45979</v>
      </c>
      <c r="I18" s="17"/>
      <c r="J18" s="17">
        <f t="shared" si="7"/>
        <v>6</v>
      </c>
      <c r="K18" s="42"/>
      <c r="L18" s="42"/>
      <c r="M18" s="42"/>
      <c r="N18" s="42"/>
      <c r="O18" s="42"/>
      <c r="P18" s="42"/>
      <c r="Q18" s="42"/>
      <c r="R18" s="42"/>
      <c r="S18" s="42"/>
      <c r="T18" s="42"/>
      <c r="U18" s="42"/>
      <c r="V18" s="42"/>
      <c r="W18" s="43"/>
      <c r="X18" s="43"/>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89"/>
      <c r="BL18" s="42"/>
      <c r="BM18" s="42"/>
      <c r="BN18" s="42"/>
      <c r="BO18" s="42"/>
      <c r="BP18" s="42"/>
      <c r="BQ18" s="42"/>
      <c r="BR18" s="42"/>
      <c r="BS18" s="42"/>
      <c r="BT18" s="42"/>
      <c r="BU18" s="42"/>
      <c r="BV18" s="42"/>
      <c r="BW18" s="42"/>
      <c r="BX18" s="42"/>
      <c r="BY18" s="42"/>
      <c r="BZ18" s="42"/>
      <c r="CA18" s="42"/>
      <c r="CB18" s="42"/>
      <c r="CC18" s="42"/>
      <c r="CD18" s="42"/>
      <c r="CE18" s="42"/>
      <c r="CF18" s="42"/>
      <c r="CG18" s="42"/>
      <c r="CH18" s="42"/>
      <c r="CI18" s="42"/>
    </row>
    <row r="19" spans="1:87" s="3" customFormat="1" ht="30" customHeight="1" thickBot="1" x14ac:dyDescent="0.35">
      <c r="A19" s="45"/>
      <c r="B19" s="63" t="s">
        <v>36</v>
      </c>
      <c r="C19" s="55" t="s">
        <v>63</v>
      </c>
      <c r="D19" s="55" t="s">
        <v>61</v>
      </c>
      <c r="E19" s="22"/>
      <c r="F19" s="84">
        <v>5</v>
      </c>
      <c r="G19" s="49">
        <f t="shared" si="8"/>
        <v>45980</v>
      </c>
      <c r="H19" s="49">
        <f>WORKDAY(G19,F19)</f>
        <v>45987</v>
      </c>
      <c r="I19" s="17"/>
      <c r="J19" s="17">
        <f t="shared" si="7"/>
        <v>8</v>
      </c>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89"/>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row>
    <row r="20" spans="1:87" s="3" customFormat="1" ht="30" customHeight="1" thickBot="1" x14ac:dyDescent="0.35">
      <c r="A20" s="45"/>
      <c r="B20" s="63" t="s">
        <v>37</v>
      </c>
      <c r="C20" s="55" t="s">
        <v>38</v>
      </c>
      <c r="D20" s="55" t="s">
        <v>61</v>
      </c>
      <c r="E20" s="22"/>
      <c r="F20" s="84">
        <v>1</v>
      </c>
      <c r="G20" s="49">
        <f t="shared" si="8"/>
        <v>45988</v>
      </c>
      <c r="H20" s="49">
        <f t="shared" si="9"/>
        <v>45988</v>
      </c>
      <c r="I20" s="17"/>
      <c r="J20" s="17">
        <f t="shared" si="7"/>
        <v>1</v>
      </c>
      <c r="K20" s="42"/>
      <c r="L20" s="42"/>
      <c r="M20" s="42"/>
      <c r="N20" s="42"/>
      <c r="O20" s="42"/>
      <c r="P20" s="42"/>
      <c r="Q20" s="42"/>
      <c r="R20" s="42"/>
      <c r="S20" s="42"/>
      <c r="T20" s="42"/>
      <c r="U20" s="42"/>
      <c r="V20" s="42"/>
      <c r="W20" s="42"/>
      <c r="X20" s="42"/>
      <c r="Y20" s="42"/>
      <c r="Z20" s="42"/>
      <c r="AA20" s="43"/>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89"/>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row>
    <row r="21" spans="1:87" s="3" customFormat="1" ht="30" customHeight="1" thickBot="1" x14ac:dyDescent="0.35">
      <c r="A21" s="46" t="s">
        <v>16</v>
      </c>
      <c r="B21" s="23" t="s">
        <v>24</v>
      </c>
      <c r="C21" s="56"/>
      <c r="D21" s="56"/>
      <c r="E21" s="24"/>
      <c r="F21" s="79"/>
      <c r="G21" s="25"/>
      <c r="H21" s="25"/>
      <c r="I21" s="17"/>
      <c r="J21" s="17" t="str">
        <f t="shared" si="7"/>
        <v/>
      </c>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89"/>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row>
    <row r="22" spans="1:87" s="3" customFormat="1" ht="30" customHeight="1" thickBot="1" x14ac:dyDescent="0.35">
      <c r="A22" s="46"/>
      <c r="B22" s="64" t="s">
        <v>39</v>
      </c>
      <c r="C22" s="57" t="s">
        <v>38</v>
      </c>
      <c r="D22" s="57"/>
      <c r="E22" s="26"/>
      <c r="F22" s="85">
        <v>1</v>
      </c>
      <c r="G22" s="50">
        <f>WORKDAY(H22,-F22+1)</f>
        <v>45978</v>
      </c>
      <c r="H22" s="50">
        <f>WORKDAY(G23,-1)</f>
        <v>45978</v>
      </c>
      <c r="I22" s="17"/>
      <c r="J22" s="17">
        <f t="shared" si="7"/>
        <v>1</v>
      </c>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89"/>
      <c r="BL22" s="42"/>
      <c r="BM22" s="42"/>
      <c r="BN22" s="42"/>
      <c r="BO22" s="42"/>
      <c r="BP22" s="42"/>
      <c r="BQ22" s="42"/>
      <c r="BR22" s="42"/>
      <c r="BS22" s="42"/>
      <c r="BT22" s="42"/>
      <c r="BU22" s="42"/>
      <c r="BV22" s="42"/>
      <c r="BW22" s="42"/>
      <c r="BX22" s="42"/>
      <c r="BY22" s="42"/>
      <c r="BZ22" s="42"/>
      <c r="CA22" s="42"/>
      <c r="CB22" s="42"/>
      <c r="CC22" s="42"/>
      <c r="CD22" s="42"/>
      <c r="CE22" s="42"/>
      <c r="CF22" s="42"/>
      <c r="CG22" s="42"/>
      <c r="CH22" s="42"/>
      <c r="CI22" s="42"/>
    </row>
    <row r="23" spans="1:87" s="3" customFormat="1" ht="30" customHeight="1" thickBot="1" x14ac:dyDescent="0.35">
      <c r="A23" s="45"/>
      <c r="B23" s="64" t="s">
        <v>36</v>
      </c>
      <c r="C23" s="57" t="s">
        <v>63</v>
      </c>
      <c r="D23" s="57"/>
      <c r="E23" s="26"/>
      <c r="F23" s="85">
        <v>5</v>
      </c>
      <c r="G23" s="50">
        <f>WORKDAY(H23,-F23-1)</f>
        <v>45979</v>
      </c>
      <c r="H23" s="50">
        <f>WORKDAY(G24,-1)</f>
        <v>45987</v>
      </c>
      <c r="I23" s="17"/>
      <c r="J23" s="17">
        <f t="shared" si="7"/>
        <v>9</v>
      </c>
      <c r="K23" s="42"/>
      <c r="L23" s="42"/>
      <c r="M23" s="42"/>
      <c r="N23" s="42"/>
      <c r="O23" s="42"/>
      <c r="P23" s="42"/>
      <c r="Q23" s="42"/>
      <c r="R23" s="42"/>
      <c r="S23" s="42"/>
      <c r="T23" s="42"/>
      <c r="U23" s="42"/>
      <c r="V23" s="42"/>
      <c r="W23" s="43"/>
      <c r="X23" s="43"/>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89"/>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row>
    <row r="24" spans="1:87" s="3" customFormat="1" ht="30" customHeight="1" thickBot="1" x14ac:dyDescent="0.35">
      <c r="A24" s="45"/>
      <c r="B24" s="64" t="s">
        <v>37</v>
      </c>
      <c r="C24" s="57" t="s">
        <v>38</v>
      </c>
      <c r="D24" s="57"/>
      <c r="E24" s="26"/>
      <c r="F24" s="85">
        <v>1</v>
      </c>
      <c r="G24" s="50">
        <f>G20</f>
        <v>45988</v>
      </c>
      <c r="H24" s="50">
        <f>WORKDAY(G24,F24-1)</f>
        <v>45988</v>
      </c>
      <c r="I24" s="17"/>
      <c r="J24" s="17">
        <f t="shared" si="7"/>
        <v>1</v>
      </c>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89"/>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row>
    <row r="25" spans="1:87" s="3" customFormat="1" ht="30" customHeight="1" thickBot="1" x14ac:dyDescent="0.35">
      <c r="A25" s="45" t="s">
        <v>17</v>
      </c>
      <c r="B25" s="27" t="s">
        <v>25</v>
      </c>
      <c r="C25" s="58"/>
      <c r="D25" s="58"/>
      <c r="E25" s="28"/>
      <c r="F25" s="80"/>
      <c r="G25" s="29"/>
      <c r="H25" s="29"/>
      <c r="I25" s="17"/>
      <c r="J25" s="17" t="str">
        <f t="shared" si="7"/>
        <v/>
      </c>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89"/>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42"/>
    </row>
    <row r="26" spans="1:87" s="3" customFormat="1" ht="30" customHeight="1" thickBot="1" x14ac:dyDescent="0.35">
      <c r="A26" s="45"/>
      <c r="B26" s="65" t="s">
        <v>97</v>
      </c>
      <c r="C26" s="59" t="s">
        <v>38</v>
      </c>
      <c r="D26" s="59"/>
      <c r="E26" s="30"/>
      <c r="F26" s="86">
        <v>1</v>
      </c>
      <c r="G26" s="51">
        <f>WORKDAY(H26,-F26+1)</f>
        <v>45967</v>
      </c>
      <c r="H26" s="51">
        <f>WORKDAY(G27,-1)</f>
        <v>45967</v>
      </c>
      <c r="I26" s="17"/>
      <c r="J26" s="17">
        <f t="shared" si="7"/>
        <v>1</v>
      </c>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89"/>
      <c r="BL26" s="42"/>
      <c r="BM26" s="42"/>
      <c r="BN26" s="42"/>
      <c r="BO26" s="42"/>
      <c r="BP26" s="42"/>
      <c r="BQ26" s="42"/>
      <c r="BR26" s="42"/>
      <c r="BS26" s="42"/>
      <c r="BT26" s="42"/>
      <c r="BU26" s="42"/>
      <c r="BV26" s="42"/>
      <c r="BW26" s="42"/>
      <c r="BX26" s="42"/>
      <c r="BY26" s="42"/>
      <c r="BZ26" s="42"/>
      <c r="CA26" s="42"/>
      <c r="CB26" s="42"/>
      <c r="CC26" s="42"/>
      <c r="CD26" s="42"/>
      <c r="CE26" s="42"/>
      <c r="CF26" s="42"/>
      <c r="CG26" s="42"/>
      <c r="CH26" s="42"/>
      <c r="CI26" s="42"/>
    </row>
    <row r="27" spans="1:87" s="3" customFormat="1" ht="30" customHeight="1" thickBot="1" x14ac:dyDescent="0.35">
      <c r="A27" s="45"/>
      <c r="B27" s="65" t="s">
        <v>41</v>
      </c>
      <c r="C27" s="59" t="s">
        <v>67</v>
      </c>
      <c r="D27" s="59"/>
      <c r="E27" s="30"/>
      <c r="F27" s="86">
        <v>6</v>
      </c>
      <c r="G27" s="51">
        <f>WORKDAY(H27,-F27+1)</f>
        <v>45968</v>
      </c>
      <c r="H27" s="51">
        <f>WORKDAY(G28,-1)</f>
        <v>45975</v>
      </c>
      <c r="I27" s="17"/>
      <c r="J27" s="17">
        <f t="shared" si="7"/>
        <v>8</v>
      </c>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89"/>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row>
    <row r="28" spans="1:87" s="3" customFormat="1" ht="30" customHeight="1" thickBot="1" x14ac:dyDescent="0.35">
      <c r="A28" s="45"/>
      <c r="B28" s="65" t="s">
        <v>42</v>
      </c>
      <c r="C28" s="59" t="s">
        <v>67</v>
      </c>
      <c r="D28" s="59"/>
      <c r="E28" s="30"/>
      <c r="F28" s="86">
        <v>3</v>
      </c>
      <c r="G28" s="51">
        <f>WORKDAY(H28,-F28+1)</f>
        <v>45978</v>
      </c>
      <c r="H28" s="51">
        <f>WORKDAY(G29,-1)</f>
        <v>45980</v>
      </c>
      <c r="I28" s="17"/>
      <c r="J28" s="17">
        <f t="shared" si="7"/>
        <v>3</v>
      </c>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89"/>
      <c r="BL28" s="42"/>
      <c r="BM28" s="42"/>
      <c r="BN28" s="42"/>
      <c r="BO28" s="42"/>
      <c r="BP28" s="42"/>
      <c r="BQ28" s="42"/>
      <c r="BR28" s="42"/>
      <c r="BS28" s="42"/>
      <c r="BT28" s="42"/>
      <c r="BU28" s="42"/>
      <c r="BV28" s="42"/>
      <c r="BW28" s="42"/>
      <c r="BX28" s="42"/>
      <c r="BY28" s="42"/>
      <c r="BZ28" s="42"/>
      <c r="CA28" s="42"/>
      <c r="CB28" s="42"/>
      <c r="CC28" s="42"/>
      <c r="CD28" s="42"/>
      <c r="CE28" s="42"/>
      <c r="CF28" s="42"/>
      <c r="CG28" s="42"/>
      <c r="CH28" s="42"/>
      <c r="CI28" s="42"/>
    </row>
    <row r="29" spans="1:87" s="3" customFormat="1" ht="30" customHeight="1" thickBot="1" x14ac:dyDescent="0.35">
      <c r="A29" s="45"/>
      <c r="B29" s="65" t="s">
        <v>43</v>
      </c>
      <c r="C29" s="59" t="s">
        <v>67</v>
      </c>
      <c r="D29" s="59"/>
      <c r="E29" s="30"/>
      <c r="F29" s="86">
        <v>1</v>
      </c>
      <c r="G29" s="51">
        <f>WORKDAY(H29,-F29+1)</f>
        <v>45981</v>
      </c>
      <c r="H29" s="51">
        <f>WORKDAY(G30,-1)</f>
        <v>45981</v>
      </c>
      <c r="I29" s="17"/>
      <c r="J29" s="17">
        <f t="shared" si="7"/>
        <v>1</v>
      </c>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89"/>
      <c r="BL29" s="42"/>
      <c r="BM29" s="42"/>
      <c r="BN29" s="42"/>
      <c r="BO29" s="42"/>
      <c r="BP29" s="42"/>
      <c r="BQ29" s="42"/>
      <c r="BR29" s="42"/>
      <c r="BS29" s="42"/>
      <c r="BT29" s="42"/>
      <c r="BU29" s="42"/>
      <c r="BV29" s="42"/>
      <c r="BW29" s="42"/>
      <c r="BX29" s="42"/>
      <c r="BY29" s="42"/>
      <c r="BZ29" s="42"/>
      <c r="CA29" s="42"/>
      <c r="CB29" s="42"/>
      <c r="CC29" s="42"/>
      <c r="CD29" s="42"/>
      <c r="CE29" s="42"/>
      <c r="CF29" s="42"/>
      <c r="CG29" s="42"/>
      <c r="CH29" s="42"/>
      <c r="CI29" s="42"/>
    </row>
    <row r="30" spans="1:87" s="3" customFormat="1" ht="30" customHeight="1" thickBot="1" x14ac:dyDescent="0.35">
      <c r="A30" s="45"/>
      <c r="B30" s="65" t="s">
        <v>36</v>
      </c>
      <c r="C30" s="59" t="s">
        <v>63</v>
      </c>
      <c r="D30" s="59"/>
      <c r="E30" s="30"/>
      <c r="F30" s="86">
        <v>3</v>
      </c>
      <c r="G30" s="51">
        <f>WORKDAY(H30,-F30)</f>
        <v>45982</v>
      </c>
      <c r="H30" s="51">
        <f>WORKDAY(G31,-1)</f>
        <v>45987</v>
      </c>
      <c r="I30" s="17"/>
      <c r="J30" s="17">
        <f t="shared" si="7"/>
        <v>6</v>
      </c>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89"/>
      <c r="BL30" s="42"/>
      <c r="BM30" s="42"/>
      <c r="BN30" s="42"/>
      <c r="BO30" s="42"/>
      <c r="BP30" s="42"/>
      <c r="BQ30" s="42"/>
      <c r="BR30" s="42"/>
      <c r="BS30" s="42"/>
      <c r="BT30" s="42"/>
      <c r="BU30" s="42"/>
      <c r="BV30" s="42"/>
      <c r="BW30" s="42"/>
      <c r="BX30" s="42"/>
      <c r="BY30" s="42"/>
      <c r="BZ30" s="42"/>
      <c r="CA30" s="42"/>
      <c r="CB30" s="42"/>
      <c r="CC30" s="42"/>
      <c r="CD30" s="42"/>
      <c r="CE30" s="42"/>
      <c r="CF30" s="42"/>
      <c r="CG30" s="42"/>
      <c r="CH30" s="42"/>
      <c r="CI30" s="42"/>
    </row>
    <row r="31" spans="1:87" s="3" customFormat="1" ht="30" customHeight="1" thickBot="1" x14ac:dyDescent="0.35">
      <c r="A31" s="45"/>
      <c r="B31" s="65" t="s">
        <v>37</v>
      </c>
      <c r="C31" s="59" t="s">
        <v>38</v>
      </c>
      <c r="D31" s="59"/>
      <c r="E31" s="30"/>
      <c r="F31" s="86">
        <v>1</v>
      </c>
      <c r="G31" s="51">
        <f>G20</f>
        <v>45988</v>
      </c>
      <c r="H31" s="51">
        <f>WORKDAY(G31,F31-1)</f>
        <v>45988</v>
      </c>
      <c r="I31" s="17"/>
      <c r="J31" s="17">
        <f t="shared" si="7"/>
        <v>1</v>
      </c>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89"/>
      <c r="BL31" s="42"/>
      <c r="BM31" s="42"/>
      <c r="BN31" s="42"/>
      <c r="BO31" s="42"/>
      <c r="BP31" s="42"/>
      <c r="BQ31" s="42"/>
      <c r="BR31" s="42"/>
      <c r="BS31" s="42"/>
      <c r="BT31" s="42"/>
      <c r="BU31" s="42"/>
      <c r="BV31" s="42"/>
      <c r="BW31" s="42"/>
      <c r="BX31" s="42"/>
      <c r="BY31" s="42"/>
      <c r="BZ31" s="42"/>
      <c r="CA31" s="42"/>
      <c r="CB31" s="42"/>
      <c r="CC31" s="42"/>
      <c r="CD31" s="42"/>
      <c r="CE31" s="42"/>
      <c r="CF31" s="42"/>
      <c r="CG31" s="42"/>
      <c r="CH31" s="42"/>
      <c r="CI31" s="42"/>
    </row>
    <row r="32" spans="1:87" s="3" customFormat="1" ht="30" customHeight="1" thickBot="1" x14ac:dyDescent="0.35">
      <c r="A32" s="45" t="s">
        <v>17</v>
      </c>
      <c r="B32" s="31" t="s">
        <v>59</v>
      </c>
      <c r="C32" s="60"/>
      <c r="D32" s="60"/>
      <c r="E32" s="32"/>
      <c r="F32" s="81"/>
      <c r="G32" s="33"/>
      <c r="H32" s="34"/>
      <c r="I32" s="17"/>
      <c r="J32" s="17" t="str">
        <f t="shared" si="7"/>
        <v/>
      </c>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89"/>
      <c r="BL32" s="42"/>
      <c r="BM32" s="42"/>
      <c r="BN32" s="42"/>
      <c r="BO32" s="42"/>
      <c r="BP32" s="42"/>
      <c r="BQ32" s="42"/>
      <c r="BR32" s="42"/>
      <c r="BS32" s="42"/>
      <c r="BT32" s="42"/>
      <c r="BU32" s="42"/>
      <c r="BV32" s="42"/>
      <c r="BW32" s="42"/>
      <c r="BX32" s="42"/>
      <c r="BY32" s="42"/>
      <c r="BZ32" s="42"/>
      <c r="CA32" s="42"/>
      <c r="CB32" s="42"/>
      <c r="CC32" s="42"/>
      <c r="CD32" s="42"/>
      <c r="CE32" s="42"/>
      <c r="CF32" s="42"/>
      <c r="CG32" s="42"/>
      <c r="CH32" s="42"/>
      <c r="CI32" s="42"/>
    </row>
    <row r="33" spans="1:87" s="3" customFormat="1" ht="30" customHeight="1" thickBot="1" x14ac:dyDescent="0.35">
      <c r="A33" s="45"/>
      <c r="B33" s="66" t="s">
        <v>57</v>
      </c>
      <c r="C33" s="61" t="s">
        <v>38</v>
      </c>
      <c r="D33" s="61"/>
      <c r="E33" s="35"/>
      <c r="F33" s="90">
        <v>1</v>
      </c>
      <c r="G33" s="91">
        <f>G9</f>
        <v>45932</v>
      </c>
      <c r="H33" s="52">
        <f>G33</f>
        <v>45932</v>
      </c>
      <c r="I33" s="17"/>
      <c r="J33" s="17">
        <f t="shared" si="7"/>
        <v>1</v>
      </c>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89"/>
      <c r="BL33" s="42"/>
      <c r="BM33" s="42"/>
      <c r="BN33" s="42"/>
      <c r="BO33" s="42"/>
      <c r="BP33" s="42"/>
      <c r="BQ33" s="42"/>
      <c r="BR33" s="42"/>
      <c r="BS33" s="42"/>
      <c r="BT33" s="42"/>
      <c r="BU33" s="42"/>
      <c r="BV33" s="42"/>
      <c r="BW33" s="42"/>
      <c r="BX33" s="42"/>
      <c r="BY33" s="42"/>
      <c r="BZ33" s="42"/>
      <c r="CA33" s="42"/>
      <c r="CB33" s="42"/>
      <c r="CC33" s="42"/>
      <c r="CD33" s="42"/>
      <c r="CE33" s="42"/>
      <c r="CF33" s="42"/>
      <c r="CG33" s="42"/>
      <c r="CH33" s="42"/>
      <c r="CI33" s="42"/>
    </row>
    <row r="34" spans="1:87" s="3" customFormat="1" ht="30" customHeight="1" thickBot="1" x14ac:dyDescent="0.35">
      <c r="A34" s="45"/>
      <c r="B34" s="66" t="s">
        <v>68</v>
      </c>
      <c r="C34" s="61" t="s">
        <v>38</v>
      </c>
      <c r="D34" s="61"/>
      <c r="E34" s="35"/>
      <c r="F34" s="90">
        <v>1</v>
      </c>
      <c r="G34" s="52">
        <f>H34</f>
        <v>46002</v>
      </c>
      <c r="H34" s="91">
        <f>G33+7*10</f>
        <v>46002</v>
      </c>
      <c r="I34" s="17"/>
      <c r="J34" s="17">
        <f t="shared" si="7"/>
        <v>1</v>
      </c>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89"/>
      <c r="BL34" s="42"/>
      <c r="BM34" s="42"/>
      <c r="BN34" s="42"/>
      <c r="BO34" s="42"/>
      <c r="BP34" s="42"/>
      <c r="BQ34" s="42"/>
      <c r="BR34" s="42"/>
      <c r="BS34" s="42"/>
      <c r="BT34" s="42"/>
      <c r="BU34" s="42"/>
      <c r="BV34" s="42"/>
      <c r="BW34" s="42"/>
      <c r="BX34" s="42"/>
      <c r="BY34" s="42"/>
      <c r="BZ34" s="42"/>
      <c r="CA34" s="42"/>
      <c r="CB34" s="42"/>
      <c r="CC34" s="42"/>
      <c r="CD34" s="42"/>
      <c r="CE34" s="42"/>
      <c r="CF34" s="42"/>
      <c r="CG34" s="42"/>
      <c r="CH34" s="42"/>
      <c r="CI34" s="42"/>
    </row>
    <row r="35" spans="1:87" s="3" customFormat="1" ht="30" customHeight="1" thickBot="1" x14ac:dyDescent="0.35">
      <c r="A35" s="45"/>
      <c r="B35" s="66" t="s">
        <v>56</v>
      </c>
      <c r="C35" s="61" t="s">
        <v>38</v>
      </c>
      <c r="D35" s="61"/>
      <c r="E35" s="35"/>
      <c r="F35" s="90">
        <v>9</v>
      </c>
      <c r="G35" s="52">
        <f>H31+1</f>
        <v>45989</v>
      </c>
      <c r="H35" s="52">
        <f>WORKDAY(G35,F35-1)</f>
        <v>46001</v>
      </c>
      <c r="I35" s="17"/>
      <c r="J35" s="17">
        <f t="shared" si="7"/>
        <v>13</v>
      </c>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89"/>
      <c r="BL35" s="42"/>
      <c r="BM35" s="42"/>
      <c r="BN35" s="42"/>
      <c r="BO35" s="42"/>
      <c r="BP35" s="42"/>
      <c r="BQ35" s="42"/>
      <c r="BR35" s="42"/>
      <c r="BS35" s="42"/>
      <c r="BT35" s="42"/>
      <c r="BU35" s="42"/>
      <c r="BV35" s="42"/>
      <c r="BW35" s="42"/>
      <c r="BX35" s="42"/>
      <c r="BY35" s="42"/>
      <c r="BZ35" s="42"/>
      <c r="CA35" s="42"/>
      <c r="CB35" s="42"/>
      <c r="CC35" s="42"/>
      <c r="CD35" s="42"/>
      <c r="CE35" s="42"/>
      <c r="CF35" s="42"/>
      <c r="CG35" s="42"/>
      <c r="CH35" s="42"/>
      <c r="CI35" s="42"/>
    </row>
    <row r="36" spans="1:87" s="3" customFormat="1" ht="16.5" customHeight="1" thickBot="1" x14ac:dyDescent="0.35">
      <c r="A36" s="45" t="s">
        <v>18</v>
      </c>
      <c r="B36" s="67"/>
      <c r="C36" s="62"/>
      <c r="D36" s="62"/>
      <c r="E36" s="16"/>
      <c r="F36" s="82"/>
      <c r="G36" s="53"/>
      <c r="H36" s="53"/>
      <c r="I36" s="17"/>
      <c r="J36" s="17" t="str">
        <f t="shared" si="7"/>
        <v/>
      </c>
      <c r="L36" s="95"/>
    </row>
    <row r="37" spans="1:87" s="3" customFormat="1" ht="30" customHeight="1" thickBot="1" x14ac:dyDescent="0.35">
      <c r="A37" s="46" t="s">
        <v>19</v>
      </c>
      <c r="B37" s="36"/>
      <c r="C37" s="37"/>
      <c r="D37" s="37"/>
      <c r="E37" s="38"/>
      <c r="F37" s="83"/>
      <c r="G37" s="39"/>
      <c r="H37" s="40"/>
      <c r="I37" s="41"/>
      <c r="J37" s="41" t="str">
        <f t="shared" si="7"/>
        <v/>
      </c>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c r="CA37" s="41"/>
      <c r="CB37" s="41"/>
      <c r="CC37" s="41"/>
      <c r="CD37" s="41"/>
      <c r="CE37" s="41"/>
      <c r="CF37" s="41"/>
      <c r="CG37" s="41"/>
      <c r="CH37" s="41"/>
      <c r="CI37" s="41"/>
    </row>
    <row r="38" spans="1:87" ht="30" customHeight="1" x14ac:dyDescent="0.3">
      <c r="I38" s="6"/>
    </row>
    <row r="39" spans="1:87" ht="30" customHeight="1" x14ac:dyDescent="0.3">
      <c r="C39" s="14"/>
      <c r="D39" s="14"/>
      <c r="H39" s="47"/>
    </row>
    <row r="40" spans="1:87" ht="30" customHeight="1" x14ac:dyDescent="0.3">
      <c r="C40" s="15"/>
      <c r="D40" s="15"/>
    </row>
  </sheetData>
  <mergeCells count="25">
    <mergeCell ref="BA4:BG4"/>
    <mergeCell ref="CC3:CI3"/>
    <mergeCell ref="CC4:CI4"/>
    <mergeCell ref="BK1:BK2"/>
    <mergeCell ref="BO4:BU4"/>
    <mergeCell ref="BV4:CB4"/>
    <mergeCell ref="BH4:BN4"/>
    <mergeCell ref="BO3:BU3"/>
    <mergeCell ref="BV3:CB3"/>
    <mergeCell ref="BK8:BK9"/>
    <mergeCell ref="G3:H3"/>
    <mergeCell ref="K4:Q4"/>
    <mergeCell ref="R4:X4"/>
    <mergeCell ref="Y4:AE4"/>
    <mergeCell ref="AF4:AL4"/>
    <mergeCell ref="AT3:AZ3"/>
    <mergeCell ref="BA3:BG3"/>
    <mergeCell ref="BH3:BN3"/>
    <mergeCell ref="K3:Q3"/>
    <mergeCell ref="R3:X3"/>
    <mergeCell ref="Y3:AE3"/>
    <mergeCell ref="AF3:AL3"/>
    <mergeCell ref="AM3:AS3"/>
    <mergeCell ref="AM4:AS4"/>
    <mergeCell ref="AT4:AZ4"/>
  </mergeCells>
  <conditionalFormatting sqref="E7:E37">
    <cfRule type="dataBar" priority="23">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K5:CI7 K8:BJ9 BL8:CI9 K10:CI36">
    <cfRule type="expression" dxfId="10" priority="42">
      <formula>AND(TODAY()&gt;=K$5,TODAY()&lt;L$5)</formula>
    </cfRule>
  </conditionalFormatting>
  <conditionalFormatting sqref="K7:CI7 K8:BJ9 BL8:CI9 K10:CI36">
    <cfRule type="expression" dxfId="9" priority="36">
      <formula>AND(task_start&lt;=K$5,ROUNDDOWN((task_end-task_start+1)*task_progress,0)+task_start-1&gt;=K$5)</formula>
    </cfRule>
    <cfRule type="expression" dxfId="8" priority="37" stopIfTrue="1">
      <formula>AND(task_end&gt;=K$5,task_start&lt;L$5)</formula>
    </cfRule>
  </conditionalFormatting>
  <dataValidations count="1">
    <dataValidation type="whole" operator="greaterThanOrEqual" allowBlank="1" showInputMessage="1" promptTitle="Display Week" prompt="Changing this number will scroll the Gantt Chart view." sqref="G4" xr:uid="{00000000-0002-0000-0000-000000000000}">
      <formula1>1</formula1>
    </dataValidation>
  </dataValidations>
  <printOptions horizontalCentered="1"/>
  <pageMargins left="0.35" right="0.35" top="0.35" bottom="0.5" header="0.3" footer="0.3"/>
  <pageSetup scale="45" fitToHeight="0" orientation="landscape" r:id="rId1"/>
  <headerFooter differentFirst="1" scaleWithDoc="0">
    <oddFooter>Page &amp;P of &amp;N</oddFooter>
  </headerFooter>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E7:E37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9A3A7-F5F1-4642-917A-B5FEBE0E3C75}">
  <sheetPr>
    <pageSetUpPr fitToPage="1"/>
  </sheetPr>
  <dimension ref="A1:CI40"/>
  <sheetViews>
    <sheetView showGridLines="0" showRuler="0" topLeftCell="B1" zoomScaleNormal="100" zoomScalePageLayoutView="70" workbookViewId="0">
      <pane ySplit="6" topLeftCell="A17" activePane="bottomLeft" state="frozen"/>
      <selection activeCell="P9" sqref="P9"/>
      <selection pane="bottomLeft" activeCell="P9" sqref="P9"/>
    </sheetView>
  </sheetViews>
  <sheetFormatPr defaultRowHeight="30" customHeight="1" x14ac:dyDescent="0.3"/>
  <cols>
    <col min="1" max="1" width="2.6640625" style="45" customWidth="1"/>
    <col min="2" max="2" width="26.109375" customWidth="1"/>
    <col min="3" max="3" width="14.44140625" customWidth="1"/>
    <col min="4" max="4" width="9.33203125" customWidth="1"/>
    <col min="5" max="5" width="9.5546875" customWidth="1"/>
    <col min="6" max="6" width="8.6640625" style="74" customWidth="1"/>
    <col min="7" max="7" width="10.44140625" style="5" customWidth="1"/>
    <col min="8" max="8" width="10.44140625" customWidth="1"/>
    <col min="9" max="9" width="2.6640625" customWidth="1"/>
    <col min="10" max="10" width="6.109375" hidden="1" customWidth="1"/>
    <col min="11" max="87" width="2.5546875" customWidth="1"/>
  </cols>
  <sheetData>
    <row r="1" spans="1:87" ht="12.75" customHeight="1" x14ac:dyDescent="0.5">
      <c r="A1" s="46" t="s">
        <v>0</v>
      </c>
      <c r="C1" s="1"/>
      <c r="D1" s="1"/>
      <c r="E1" s="2"/>
      <c r="F1" s="73"/>
      <c r="G1" s="4"/>
      <c r="H1" s="44"/>
      <c r="J1" s="2"/>
      <c r="K1" s="69"/>
      <c r="BK1" s="143"/>
    </row>
    <row r="2" spans="1:87" ht="18.75" customHeight="1" x14ac:dyDescent="0.35">
      <c r="A2" s="45" t="s">
        <v>1</v>
      </c>
      <c r="B2" s="94" t="s">
        <v>20</v>
      </c>
      <c r="D2" s="94" t="s">
        <v>70</v>
      </c>
      <c r="K2" s="70"/>
      <c r="BK2" s="144"/>
    </row>
    <row r="3" spans="1:87" ht="21.75" customHeight="1" x14ac:dyDescent="0.3">
      <c r="A3" s="45" t="s">
        <v>2</v>
      </c>
      <c r="B3" s="92" t="s">
        <v>21</v>
      </c>
      <c r="C3" s="71"/>
      <c r="D3" s="71"/>
      <c r="E3" s="72"/>
      <c r="F3" s="75" t="s">
        <v>3</v>
      </c>
      <c r="G3" s="133">
        <v>45932</v>
      </c>
      <c r="H3" s="133"/>
      <c r="K3" s="140" t="s">
        <v>46</v>
      </c>
      <c r="L3" s="141"/>
      <c r="M3" s="141"/>
      <c r="N3" s="141"/>
      <c r="O3" s="141"/>
      <c r="P3" s="141"/>
      <c r="Q3" s="142"/>
      <c r="R3" s="140" t="s">
        <v>47</v>
      </c>
      <c r="S3" s="141"/>
      <c r="T3" s="141"/>
      <c r="U3" s="141"/>
      <c r="V3" s="141"/>
      <c r="W3" s="141"/>
      <c r="X3" s="142"/>
      <c r="Y3" s="140" t="s">
        <v>48</v>
      </c>
      <c r="Z3" s="141"/>
      <c r="AA3" s="141"/>
      <c r="AB3" s="141"/>
      <c r="AC3" s="141"/>
      <c r="AD3" s="141"/>
      <c r="AE3" s="142"/>
      <c r="AF3" s="140" t="s">
        <v>49</v>
      </c>
      <c r="AG3" s="141"/>
      <c r="AH3" s="141"/>
      <c r="AI3" s="141"/>
      <c r="AJ3" s="141"/>
      <c r="AK3" s="141"/>
      <c r="AL3" s="142"/>
      <c r="AM3" s="140" t="s">
        <v>50</v>
      </c>
      <c r="AN3" s="141"/>
      <c r="AO3" s="141"/>
      <c r="AP3" s="141"/>
      <c r="AQ3" s="141"/>
      <c r="AR3" s="141"/>
      <c r="AS3" s="142"/>
      <c r="AT3" s="140" t="s">
        <v>51</v>
      </c>
      <c r="AU3" s="141"/>
      <c r="AV3" s="141"/>
      <c r="AW3" s="141"/>
      <c r="AX3" s="141"/>
      <c r="AY3" s="141"/>
      <c r="AZ3" s="142"/>
      <c r="BA3" s="140" t="s">
        <v>52</v>
      </c>
      <c r="BB3" s="141"/>
      <c r="BC3" s="141"/>
      <c r="BD3" s="141"/>
      <c r="BE3" s="141"/>
      <c r="BF3" s="141"/>
      <c r="BG3" s="142"/>
      <c r="BH3" s="140" t="s">
        <v>53</v>
      </c>
      <c r="BI3" s="141"/>
      <c r="BJ3" s="141"/>
      <c r="BK3" s="141"/>
      <c r="BL3" s="141"/>
      <c r="BM3" s="141"/>
      <c r="BN3" s="142"/>
      <c r="BO3" s="140" t="s">
        <v>54</v>
      </c>
      <c r="BP3" s="141"/>
      <c r="BQ3" s="141"/>
      <c r="BR3" s="141"/>
      <c r="BS3" s="141"/>
      <c r="BT3" s="141"/>
      <c r="BU3" s="142"/>
      <c r="BV3" s="140" t="s">
        <v>55</v>
      </c>
      <c r="BW3" s="141"/>
      <c r="BX3" s="141"/>
      <c r="BY3" s="141"/>
      <c r="BZ3" s="141"/>
      <c r="CA3" s="141"/>
      <c r="CB3" s="142"/>
      <c r="CC3" s="140" t="s">
        <v>58</v>
      </c>
      <c r="CD3" s="141"/>
      <c r="CE3" s="141"/>
      <c r="CF3" s="141"/>
      <c r="CG3" s="141"/>
      <c r="CH3" s="141"/>
      <c r="CI3" s="142"/>
    </row>
    <row r="4" spans="1:87" ht="21.75" customHeight="1" x14ac:dyDescent="0.3">
      <c r="A4" s="46" t="s">
        <v>4</v>
      </c>
      <c r="B4" s="93" t="s">
        <v>98</v>
      </c>
      <c r="C4" s="71"/>
      <c r="D4" s="71"/>
      <c r="E4" s="72"/>
      <c r="F4" s="75" t="s">
        <v>5</v>
      </c>
      <c r="G4" s="7">
        <v>1</v>
      </c>
      <c r="K4" s="134">
        <f>K5</f>
        <v>45929</v>
      </c>
      <c r="L4" s="135"/>
      <c r="M4" s="135"/>
      <c r="N4" s="135"/>
      <c r="O4" s="135"/>
      <c r="P4" s="135"/>
      <c r="Q4" s="136"/>
      <c r="R4" s="137">
        <f>R5</f>
        <v>45936</v>
      </c>
      <c r="S4" s="138"/>
      <c r="T4" s="138"/>
      <c r="U4" s="138"/>
      <c r="V4" s="138"/>
      <c r="W4" s="138"/>
      <c r="X4" s="139"/>
      <c r="Y4" s="137">
        <f>Y5</f>
        <v>45943</v>
      </c>
      <c r="Z4" s="138"/>
      <c r="AA4" s="138"/>
      <c r="AB4" s="138"/>
      <c r="AC4" s="138"/>
      <c r="AD4" s="138"/>
      <c r="AE4" s="139"/>
      <c r="AF4" s="137">
        <f>AF5</f>
        <v>45950</v>
      </c>
      <c r="AG4" s="138"/>
      <c r="AH4" s="138"/>
      <c r="AI4" s="138"/>
      <c r="AJ4" s="138"/>
      <c r="AK4" s="138"/>
      <c r="AL4" s="139"/>
      <c r="AM4" s="137">
        <f>AM5</f>
        <v>45957</v>
      </c>
      <c r="AN4" s="138"/>
      <c r="AO4" s="138"/>
      <c r="AP4" s="138"/>
      <c r="AQ4" s="138"/>
      <c r="AR4" s="138"/>
      <c r="AS4" s="139"/>
      <c r="AT4" s="137">
        <f>AT5</f>
        <v>45964</v>
      </c>
      <c r="AU4" s="138"/>
      <c r="AV4" s="138"/>
      <c r="AW4" s="138"/>
      <c r="AX4" s="138"/>
      <c r="AY4" s="138"/>
      <c r="AZ4" s="139"/>
      <c r="BA4" s="137">
        <f>BA5</f>
        <v>45971</v>
      </c>
      <c r="BB4" s="138"/>
      <c r="BC4" s="138"/>
      <c r="BD4" s="138"/>
      <c r="BE4" s="138"/>
      <c r="BF4" s="138"/>
      <c r="BG4" s="139"/>
      <c r="BH4" s="137">
        <f>BH5</f>
        <v>45978</v>
      </c>
      <c r="BI4" s="138"/>
      <c r="BJ4" s="138"/>
      <c r="BK4" s="138"/>
      <c r="BL4" s="138"/>
      <c r="BM4" s="138"/>
      <c r="BN4" s="139"/>
      <c r="BO4" s="137">
        <f>BO5</f>
        <v>45985</v>
      </c>
      <c r="BP4" s="138"/>
      <c r="BQ4" s="138"/>
      <c r="BR4" s="138"/>
      <c r="BS4" s="138"/>
      <c r="BT4" s="138"/>
      <c r="BU4" s="139"/>
      <c r="BV4" s="137">
        <f>BV5</f>
        <v>45992</v>
      </c>
      <c r="BW4" s="138"/>
      <c r="BX4" s="138"/>
      <c r="BY4" s="138"/>
      <c r="BZ4" s="138"/>
      <c r="CA4" s="138"/>
      <c r="CB4" s="139"/>
      <c r="CC4" s="137">
        <f>CC5</f>
        <v>45999</v>
      </c>
      <c r="CD4" s="138"/>
      <c r="CE4" s="138"/>
      <c r="CF4" s="138"/>
      <c r="CG4" s="138"/>
      <c r="CH4" s="138"/>
      <c r="CI4" s="139"/>
    </row>
    <row r="5" spans="1:87" ht="15" customHeight="1" x14ac:dyDescent="0.3">
      <c r="A5" s="46" t="s">
        <v>6</v>
      </c>
      <c r="B5" s="68"/>
      <c r="C5" s="68"/>
      <c r="D5" s="68"/>
      <c r="E5" s="68"/>
      <c r="F5" s="76"/>
      <c r="G5" s="68"/>
      <c r="H5" s="68"/>
      <c r="I5" s="68"/>
      <c r="K5" s="11">
        <f>Project_Start-WEEKDAY(Project_Start,1)+2+7*(Display_Week-1)</f>
        <v>45929</v>
      </c>
      <c r="L5" s="10">
        <f>K5+1</f>
        <v>45930</v>
      </c>
      <c r="M5" s="10">
        <f t="shared" ref="M5:BX5" si="0">L5+1</f>
        <v>45931</v>
      </c>
      <c r="N5" s="10">
        <f t="shared" si="0"/>
        <v>45932</v>
      </c>
      <c r="O5" s="10">
        <f t="shared" si="0"/>
        <v>45933</v>
      </c>
      <c r="P5" s="10">
        <f t="shared" si="0"/>
        <v>45934</v>
      </c>
      <c r="Q5" s="12">
        <f t="shared" si="0"/>
        <v>45935</v>
      </c>
      <c r="R5" s="11">
        <f>Q5+1</f>
        <v>45936</v>
      </c>
      <c r="S5" s="10">
        <f>R5+1</f>
        <v>45937</v>
      </c>
      <c r="T5" s="10">
        <f t="shared" si="0"/>
        <v>45938</v>
      </c>
      <c r="U5" s="10">
        <f t="shared" si="0"/>
        <v>45939</v>
      </c>
      <c r="V5" s="10">
        <f t="shared" si="0"/>
        <v>45940</v>
      </c>
      <c r="W5" s="10">
        <f t="shared" si="0"/>
        <v>45941</v>
      </c>
      <c r="X5" s="12">
        <f t="shared" si="0"/>
        <v>45942</v>
      </c>
      <c r="Y5" s="11">
        <f>X5+1</f>
        <v>45943</v>
      </c>
      <c r="Z5" s="10">
        <f>Y5+1</f>
        <v>45944</v>
      </c>
      <c r="AA5" s="10">
        <f t="shared" si="0"/>
        <v>45945</v>
      </c>
      <c r="AB5" s="10">
        <f t="shared" si="0"/>
        <v>45946</v>
      </c>
      <c r="AC5" s="10">
        <f t="shared" si="0"/>
        <v>45947</v>
      </c>
      <c r="AD5" s="10">
        <f t="shared" si="0"/>
        <v>45948</v>
      </c>
      <c r="AE5" s="12">
        <f t="shared" si="0"/>
        <v>45949</v>
      </c>
      <c r="AF5" s="11">
        <f>AE5+1</f>
        <v>45950</v>
      </c>
      <c r="AG5" s="10">
        <f>AF5+1</f>
        <v>45951</v>
      </c>
      <c r="AH5" s="10">
        <f t="shared" si="0"/>
        <v>45952</v>
      </c>
      <c r="AI5" s="10">
        <f t="shared" si="0"/>
        <v>45953</v>
      </c>
      <c r="AJ5" s="10">
        <f t="shared" si="0"/>
        <v>45954</v>
      </c>
      <c r="AK5" s="10">
        <f t="shared" si="0"/>
        <v>45955</v>
      </c>
      <c r="AL5" s="12">
        <f t="shared" si="0"/>
        <v>45956</v>
      </c>
      <c r="AM5" s="11">
        <f>AL5+1</f>
        <v>45957</v>
      </c>
      <c r="AN5" s="10">
        <f>AM5+1</f>
        <v>45958</v>
      </c>
      <c r="AO5" s="10">
        <f t="shared" si="0"/>
        <v>45959</v>
      </c>
      <c r="AP5" s="10">
        <f t="shared" si="0"/>
        <v>45960</v>
      </c>
      <c r="AQ5" s="10">
        <f t="shared" si="0"/>
        <v>45961</v>
      </c>
      <c r="AR5" s="10">
        <f t="shared" si="0"/>
        <v>45962</v>
      </c>
      <c r="AS5" s="12">
        <f t="shared" si="0"/>
        <v>45963</v>
      </c>
      <c r="AT5" s="11">
        <f>AS5+1</f>
        <v>45964</v>
      </c>
      <c r="AU5" s="10">
        <f>AT5+1</f>
        <v>45965</v>
      </c>
      <c r="AV5" s="10">
        <f t="shared" si="0"/>
        <v>45966</v>
      </c>
      <c r="AW5" s="10">
        <f t="shared" si="0"/>
        <v>45967</v>
      </c>
      <c r="AX5" s="10">
        <f t="shared" si="0"/>
        <v>45968</v>
      </c>
      <c r="AY5" s="10">
        <f t="shared" si="0"/>
        <v>45969</v>
      </c>
      <c r="AZ5" s="12">
        <f t="shared" si="0"/>
        <v>45970</v>
      </c>
      <c r="BA5" s="11">
        <f t="shared" si="0"/>
        <v>45971</v>
      </c>
      <c r="BB5" s="10">
        <f t="shared" si="0"/>
        <v>45972</v>
      </c>
      <c r="BC5" s="10">
        <f t="shared" si="0"/>
        <v>45973</v>
      </c>
      <c r="BD5" s="10">
        <f t="shared" si="0"/>
        <v>45974</v>
      </c>
      <c r="BE5" s="10">
        <f t="shared" si="0"/>
        <v>45975</v>
      </c>
      <c r="BF5" s="10">
        <f t="shared" si="0"/>
        <v>45976</v>
      </c>
      <c r="BG5" s="12">
        <f t="shared" si="0"/>
        <v>45977</v>
      </c>
      <c r="BH5" s="11">
        <f t="shared" si="0"/>
        <v>45978</v>
      </c>
      <c r="BI5" s="10">
        <f t="shared" si="0"/>
        <v>45979</v>
      </c>
      <c r="BJ5" s="10">
        <f t="shared" si="0"/>
        <v>45980</v>
      </c>
      <c r="BK5" s="87">
        <f t="shared" si="0"/>
        <v>45981</v>
      </c>
      <c r="BL5" s="10">
        <f t="shared" si="0"/>
        <v>45982</v>
      </c>
      <c r="BM5" s="10">
        <f t="shared" si="0"/>
        <v>45983</v>
      </c>
      <c r="BN5" s="12">
        <f t="shared" si="0"/>
        <v>45984</v>
      </c>
      <c r="BO5" s="11">
        <f t="shared" si="0"/>
        <v>45985</v>
      </c>
      <c r="BP5" s="10">
        <f t="shared" si="0"/>
        <v>45986</v>
      </c>
      <c r="BQ5" s="10">
        <f t="shared" si="0"/>
        <v>45987</v>
      </c>
      <c r="BR5" s="10">
        <f t="shared" si="0"/>
        <v>45988</v>
      </c>
      <c r="BS5" s="10">
        <f t="shared" si="0"/>
        <v>45989</v>
      </c>
      <c r="BT5" s="10">
        <f t="shared" si="0"/>
        <v>45990</v>
      </c>
      <c r="BU5" s="12">
        <f t="shared" si="0"/>
        <v>45991</v>
      </c>
      <c r="BV5" s="11">
        <f t="shared" si="0"/>
        <v>45992</v>
      </c>
      <c r="BW5" s="10">
        <f t="shared" si="0"/>
        <v>45993</v>
      </c>
      <c r="BX5" s="10">
        <f t="shared" si="0"/>
        <v>45994</v>
      </c>
      <c r="BY5" s="10">
        <f t="shared" ref="BY5:CI5" si="1">BX5+1</f>
        <v>45995</v>
      </c>
      <c r="BZ5" s="10">
        <f t="shared" si="1"/>
        <v>45996</v>
      </c>
      <c r="CA5" s="10">
        <f t="shared" si="1"/>
        <v>45997</v>
      </c>
      <c r="CB5" s="12">
        <f t="shared" si="1"/>
        <v>45998</v>
      </c>
      <c r="CC5" s="11">
        <f t="shared" si="1"/>
        <v>45999</v>
      </c>
      <c r="CD5" s="10">
        <f t="shared" si="1"/>
        <v>46000</v>
      </c>
      <c r="CE5" s="10">
        <f t="shared" si="1"/>
        <v>46001</v>
      </c>
      <c r="CF5" s="10">
        <f t="shared" si="1"/>
        <v>46002</v>
      </c>
      <c r="CG5" s="10">
        <f t="shared" si="1"/>
        <v>46003</v>
      </c>
      <c r="CH5" s="10">
        <f t="shared" si="1"/>
        <v>46004</v>
      </c>
      <c r="CI5" s="12">
        <f t="shared" si="1"/>
        <v>46005</v>
      </c>
    </row>
    <row r="6" spans="1:87" ht="30" customHeight="1" thickBot="1" x14ac:dyDescent="0.35">
      <c r="A6" s="46" t="s">
        <v>7</v>
      </c>
      <c r="B6" s="8" t="s">
        <v>22</v>
      </c>
      <c r="C6" s="9" t="s">
        <v>44</v>
      </c>
      <c r="D6" s="9" t="s">
        <v>60</v>
      </c>
      <c r="E6" s="9" t="s">
        <v>8</v>
      </c>
      <c r="F6" s="77" t="s">
        <v>45</v>
      </c>
      <c r="G6" s="9" t="s">
        <v>9</v>
      </c>
      <c r="H6" s="9" t="s">
        <v>10</v>
      </c>
      <c r="I6" s="9"/>
      <c r="J6" s="9" t="s">
        <v>11</v>
      </c>
      <c r="K6" s="13" t="str">
        <f>LEFT(TEXT(K5,"ddd"),1)</f>
        <v>M</v>
      </c>
      <c r="L6" s="13" t="str">
        <f t="shared" ref="L6:BW6" si="2">LEFT(TEXT(L5,"ddd"),1)</f>
        <v>T</v>
      </c>
      <c r="M6" s="13" t="str">
        <f t="shared" si="2"/>
        <v>W</v>
      </c>
      <c r="N6" s="13" t="str">
        <f t="shared" si="2"/>
        <v>T</v>
      </c>
      <c r="O6" s="13" t="str">
        <f t="shared" si="2"/>
        <v>F</v>
      </c>
      <c r="P6" s="13" t="str">
        <f t="shared" si="2"/>
        <v>S</v>
      </c>
      <c r="Q6" s="13" t="str">
        <f t="shared" si="2"/>
        <v>S</v>
      </c>
      <c r="R6" s="13" t="str">
        <f t="shared" si="2"/>
        <v>M</v>
      </c>
      <c r="S6" s="13" t="str">
        <f t="shared" si="2"/>
        <v>T</v>
      </c>
      <c r="T6" s="13" t="str">
        <f t="shared" si="2"/>
        <v>W</v>
      </c>
      <c r="U6" s="13" t="str">
        <f t="shared" si="2"/>
        <v>T</v>
      </c>
      <c r="V6" s="13" t="str">
        <f t="shared" si="2"/>
        <v>F</v>
      </c>
      <c r="W6" s="13" t="str">
        <f t="shared" si="2"/>
        <v>S</v>
      </c>
      <c r="X6" s="13" t="str">
        <f t="shared" si="2"/>
        <v>S</v>
      </c>
      <c r="Y6" s="13" t="str">
        <f t="shared" si="2"/>
        <v>M</v>
      </c>
      <c r="Z6" s="13" t="str">
        <f t="shared" si="2"/>
        <v>T</v>
      </c>
      <c r="AA6" s="13" t="str">
        <f t="shared" si="2"/>
        <v>W</v>
      </c>
      <c r="AB6" s="13" t="str">
        <f t="shared" si="2"/>
        <v>T</v>
      </c>
      <c r="AC6" s="13" t="str">
        <f t="shared" si="2"/>
        <v>F</v>
      </c>
      <c r="AD6" s="13" t="str">
        <f t="shared" si="2"/>
        <v>S</v>
      </c>
      <c r="AE6" s="13" t="str">
        <f t="shared" si="2"/>
        <v>S</v>
      </c>
      <c r="AF6" s="13" t="str">
        <f t="shared" si="2"/>
        <v>M</v>
      </c>
      <c r="AG6" s="13" t="str">
        <f t="shared" si="2"/>
        <v>T</v>
      </c>
      <c r="AH6" s="13" t="str">
        <f t="shared" si="2"/>
        <v>W</v>
      </c>
      <c r="AI6" s="13" t="str">
        <f t="shared" si="2"/>
        <v>T</v>
      </c>
      <c r="AJ6" s="13" t="str">
        <f t="shared" si="2"/>
        <v>F</v>
      </c>
      <c r="AK6" s="13" t="str">
        <f t="shared" si="2"/>
        <v>S</v>
      </c>
      <c r="AL6" s="13" t="str">
        <f t="shared" si="2"/>
        <v>S</v>
      </c>
      <c r="AM6" s="13" t="str">
        <f t="shared" si="2"/>
        <v>M</v>
      </c>
      <c r="AN6" s="13" t="str">
        <f t="shared" si="2"/>
        <v>T</v>
      </c>
      <c r="AO6" s="13" t="str">
        <f t="shared" si="2"/>
        <v>W</v>
      </c>
      <c r="AP6" s="13" t="str">
        <f t="shared" si="2"/>
        <v>T</v>
      </c>
      <c r="AQ6" s="13" t="str">
        <f t="shared" si="2"/>
        <v>F</v>
      </c>
      <c r="AR6" s="13" t="str">
        <f t="shared" si="2"/>
        <v>S</v>
      </c>
      <c r="AS6" s="13" t="str">
        <f t="shared" si="2"/>
        <v>S</v>
      </c>
      <c r="AT6" s="13" t="str">
        <f t="shared" si="2"/>
        <v>M</v>
      </c>
      <c r="AU6" s="13" t="str">
        <f t="shared" si="2"/>
        <v>T</v>
      </c>
      <c r="AV6" s="13" t="str">
        <f t="shared" si="2"/>
        <v>W</v>
      </c>
      <c r="AW6" s="13" t="str">
        <f t="shared" si="2"/>
        <v>T</v>
      </c>
      <c r="AX6" s="13" t="str">
        <f t="shared" si="2"/>
        <v>F</v>
      </c>
      <c r="AY6" s="13" t="str">
        <f t="shared" si="2"/>
        <v>S</v>
      </c>
      <c r="AZ6" s="13" t="str">
        <f t="shared" si="2"/>
        <v>S</v>
      </c>
      <c r="BA6" s="13" t="str">
        <f t="shared" si="2"/>
        <v>M</v>
      </c>
      <c r="BB6" s="13" t="str">
        <f t="shared" si="2"/>
        <v>T</v>
      </c>
      <c r="BC6" s="13" t="str">
        <f t="shared" si="2"/>
        <v>W</v>
      </c>
      <c r="BD6" s="13" t="str">
        <f t="shared" si="2"/>
        <v>T</v>
      </c>
      <c r="BE6" s="13" t="str">
        <f t="shared" si="2"/>
        <v>F</v>
      </c>
      <c r="BF6" s="13" t="str">
        <f t="shared" si="2"/>
        <v>S</v>
      </c>
      <c r="BG6" s="13" t="str">
        <f t="shared" si="2"/>
        <v>S</v>
      </c>
      <c r="BH6" s="13" t="str">
        <f t="shared" si="2"/>
        <v>M</v>
      </c>
      <c r="BI6" s="13" t="str">
        <f t="shared" si="2"/>
        <v>T</v>
      </c>
      <c r="BJ6" s="13" t="str">
        <f t="shared" si="2"/>
        <v>W</v>
      </c>
      <c r="BK6" s="88" t="str">
        <f t="shared" si="2"/>
        <v>T</v>
      </c>
      <c r="BL6" s="13" t="str">
        <f t="shared" si="2"/>
        <v>F</v>
      </c>
      <c r="BM6" s="13" t="str">
        <f t="shared" si="2"/>
        <v>S</v>
      </c>
      <c r="BN6" s="13" t="str">
        <f t="shared" si="2"/>
        <v>S</v>
      </c>
      <c r="BO6" s="13" t="str">
        <f t="shared" si="2"/>
        <v>M</v>
      </c>
      <c r="BP6" s="13" t="str">
        <f t="shared" si="2"/>
        <v>T</v>
      </c>
      <c r="BQ6" s="13" t="str">
        <f t="shared" si="2"/>
        <v>W</v>
      </c>
      <c r="BR6" s="13" t="str">
        <f t="shared" si="2"/>
        <v>T</v>
      </c>
      <c r="BS6" s="13" t="str">
        <f t="shared" si="2"/>
        <v>F</v>
      </c>
      <c r="BT6" s="13" t="str">
        <f t="shared" si="2"/>
        <v>S</v>
      </c>
      <c r="BU6" s="13" t="str">
        <f t="shared" si="2"/>
        <v>S</v>
      </c>
      <c r="BV6" s="13" t="str">
        <f t="shared" si="2"/>
        <v>M</v>
      </c>
      <c r="BW6" s="13" t="str">
        <f t="shared" si="2"/>
        <v>T</v>
      </c>
      <c r="BX6" s="13" t="str">
        <f t="shared" ref="BX6:CI6" si="3">LEFT(TEXT(BX5,"ddd"),1)</f>
        <v>W</v>
      </c>
      <c r="BY6" s="13" t="str">
        <f t="shared" si="3"/>
        <v>T</v>
      </c>
      <c r="BZ6" s="13" t="str">
        <f t="shared" si="3"/>
        <v>F</v>
      </c>
      <c r="CA6" s="13" t="str">
        <f t="shared" si="3"/>
        <v>S</v>
      </c>
      <c r="CB6" s="13" t="str">
        <f t="shared" si="3"/>
        <v>S</v>
      </c>
      <c r="CC6" s="13" t="str">
        <f t="shared" si="3"/>
        <v>M</v>
      </c>
      <c r="CD6" s="13" t="str">
        <f t="shared" si="3"/>
        <v>T</v>
      </c>
      <c r="CE6" s="13" t="str">
        <f t="shared" si="3"/>
        <v>W</v>
      </c>
      <c r="CF6" s="13" t="str">
        <f t="shared" si="3"/>
        <v>T</v>
      </c>
      <c r="CG6" s="13" t="str">
        <f t="shared" si="3"/>
        <v>F</v>
      </c>
      <c r="CH6" s="13" t="str">
        <f t="shared" si="3"/>
        <v>S</v>
      </c>
      <c r="CI6" s="13" t="str">
        <f t="shared" si="3"/>
        <v>S</v>
      </c>
    </row>
    <row r="7" spans="1:87" ht="30" hidden="1" customHeight="1" thickBot="1" x14ac:dyDescent="0.35">
      <c r="A7" s="45" t="s">
        <v>12</v>
      </c>
      <c r="C7" s="48"/>
      <c r="D7" s="48"/>
      <c r="G7"/>
      <c r="J7" t="str">
        <f>IF(OR(ISBLANK(task_start),ISBLANK(task_end)),"",task_end-task_start+1)</f>
        <v/>
      </c>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row>
    <row r="8" spans="1:87" s="3" customFormat="1" ht="30" customHeight="1" thickBot="1" x14ac:dyDescent="0.35">
      <c r="A8" s="46" t="s">
        <v>13</v>
      </c>
      <c r="B8" s="18" t="s">
        <v>23</v>
      </c>
      <c r="C8" s="54"/>
      <c r="D8" s="54"/>
      <c r="E8" s="19"/>
      <c r="F8" s="78"/>
      <c r="G8" s="20"/>
      <c r="H8" s="21"/>
      <c r="I8" s="17"/>
      <c r="J8" s="17" t="str">
        <f t="shared" ref="J8:J37" si="4">IF(OR(ISBLANK(task_start),ISBLANK(task_end)),"",task_end-task_start+1)</f>
        <v/>
      </c>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131" t="s">
        <v>69</v>
      </c>
      <c r="BL8" s="42"/>
      <c r="BM8" s="42"/>
      <c r="BN8" s="42"/>
      <c r="BO8" s="42"/>
      <c r="BP8" s="42"/>
      <c r="BQ8" s="42"/>
      <c r="BR8" s="42"/>
      <c r="BS8" s="42"/>
      <c r="BT8" s="42"/>
      <c r="BU8" s="42"/>
      <c r="BV8" s="42"/>
      <c r="BW8" s="42"/>
      <c r="BX8" s="42"/>
      <c r="BY8" s="42"/>
      <c r="BZ8" s="42"/>
      <c r="CA8" s="42"/>
      <c r="CB8" s="42"/>
      <c r="CC8" s="42"/>
      <c r="CD8" s="42"/>
      <c r="CE8" s="42"/>
      <c r="CF8" s="42"/>
      <c r="CG8" s="42"/>
      <c r="CH8" s="42"/>
      <c r="CI8" s="42"/>
    </row>
    <row r="9" spans="1:87" s="3" customFormat="1" ht="30" customHeight="1" thickBot="1" x14ac:dyDescent="0.35">
      <c r="A9" s="46" t="s">
        <v>14</v>
      </c>
      <c r="B9" s="63" t="s">
        <v>26</v>
      </c>
      <c r="C9" s="55" t="s">
        <v>38</v>
      </c>
      <c r="D9" s="55" t="s">
        <v>61</v>
      </c>
      <c r="E9" s="22">
        <v>1</v>
      </c>
      <c r="F9" s="84">
        <v>5</v>
      </c>
      <c r="G9" s="49">
        <f>Project_Start</f>
        <v>45932</v>
      </c>
      <c r="H9" s="49">
        <f>WORKDAY(G9,F9-1)</f>
        <v>45938</v>
      </c>
      <c r="I9" s="17"/>
      <c r="J9" s="17">
        <f t="shared" si="4"/>
        <v>7</v>
      </c>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132"/>
      <c r="BL9" s="42"/>
      <c r="BM9" s="42"/>
      <c r="BN9" s="42"/>
      <c r="BO9" s="42"/>
      <c r="BP9" s="42"/>
      <c r="BQ9" s="42"/>
      <c r="BR9" s="42"/>
      <c r="BS9" s="42"/>
      <c r="BT9" s="42"/>
      <c r="BU9" s="42"/>
      <c r="BV9" s="42"/>
      <c r="BW9" s="42"/>
      <c r="BX9" s="42"/>
      <c r="BY9" s="42"/>
      <c r="BZ9" s="42"/>
      <c r="CA9" s="42"/>
      <c r="CB9" s="42"/>
      <c r="CC9" s="42"/>
      <c r="CD9" s="42"/>
      <c r="CE9" s="42"/>
      <c r="CF9" s="42"/>
      <c r="CG9" s="42"/>
      <c r="CH9" s="42"/>
      <c r="CI9" s="42"/>
    </row>
    <row r="10" spans="1:87" s="3" customFormat="1" ht="30" customHeight="1" thickBot="1" x14ac:dyDescent="0.35">
      <c r="A10" s="46" t="s">
        <v>15</v>
      </c>
      <c r="B10" s="63" t="s">
        <v>27</v>
      </c>
      <c r="C10" s="55" t="s">
        <v>65</v>
      </c>
      <c r="D10" s="55" t="s">
        <v>61</v>
      </c>
      <c r="E10" s="22">
        <v>1</v>
      </c>
      <c r="F10" s="84">
        <v>10</v>
      </c>
      <c r="G10" s="49">
        <f>WORKDAY(H9,1)</f>
        <v>45939</v>
      </c>
      <c r="H10" s="49">
        <f>WORKDAY(G10,F10-1)</f>
        <v>45952</v>
      </c>
      <c r="I10" s="17"/>
      <c r="J10" s="17">
        <f t="shared" si="4"/>
        <v>14</v>
      </c>
      <c r="K10" s="42"/>
      <c r="L10" s="42"/>
      <c r="M10" s="42"/>
      <c r="N10" s="42"/>
      <c r="O10" s="42"/>
      <c r="P10" s="42"/>
      <c r="Q10" s="42"/>
      <c r="R10" s="42"/>
      <c r="S10" s="42"/>
      <c r="T10" s="42"/>
      <c r="U10" s="42"/>
      <c r="V10" s="42"/>
      <c r="W10" s="43"/>
      <c r="X10" s="43"/>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89"/>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row>
    <row r="11" spans="1:87" s="3" customFormat="1" ht="30" customHeight="1" thickBot="1" x14ac:dyDescent="0.35">
      <c r="A11" s="45"/>
      <c r="B11" s="63" t="s">
        <v>28</v>
      </c>
      <c r="C11" s="55" t="s">
        <v>62</v>
      </c>
      <c r="D11" s="55" t="s">
        <v>61</v>
      </c>
      <c r="E11" s="22">
        <v>1</v>
      </c>
      <c r="F11" s="84">
        <v>2</v>
      </c>
      <c r="G11" s="49">
        <f>WORKDAY(H10,1)</f>
        <v>45953</v>
      </c>
      <c r="H11" s="49">
        <f>WORKDAY(G11,F11-1)</f>
        <v>45954</v>
      </c>
      <c r="I11" s="17"/>
      <c r="J11" s="17">
        <f t="shared" si="4"/>
        <v>2</v>
      </c>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89"/>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row>
    <row r="12" spans="1:87" s="3" customFormat="1" ht="30" customHeight="1" thickBot="1" x14ac:dyDescent="0.35">
      <c r="A12" s="45"/>
      <c r="B12" s="63" t="s">
        <v>29</v>
      </c>
      <c r="C12" s="55" t="s">
        <v>62</v>
      </c>
      <c r="D12" s="55" t="s">
        <v>61</v>
      </c>
      <c r="E12" s="22">
        <v>0.5</v>
      </c>
      <c r="F12" s="84">
        <v>2</v>
      </c>
      <c r="G12" s="49">
        <f t="shared" ref="G12:G20" si="5">WORKDAY(H11,1)</f>
        <v>45957</v>
      </c>
      <c r="H12" s="49">
        <f t="shared" ref="H12:H20" si="6">WORKDAY(G12,F12-1)</f>
        <v>45958</v>
      </c>
      <c r="I12" s="17"/>
      <c r="J12" s="17">
        <f t="shared" si="4"/>
        <v>2</v>
      </c>
      <c r="K12" s="42"/>
      <c r="L12" s="42"/>
      <c r="M12" s="42"/>
      <c r="N12" s="42"/>
      <c r="O12" s="42"/>
      <c r="P12" s="42"/>
      <c r="Q12" s="42"/>
      <c r="R12" s="42"/>
      <c r="S12" s="42"/>
      <c r="T12" s="42"/>
      <c r="U12" s="42"/>
      <c r="V12" s="42"/>
      <c r="W12" s="42"/>
      <c r="X12" s="42"/>
      <c r="Y12" s="42"/>
      <c r="Z12" s="42"/>
      <c r="AA12" s="43"/>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89"/>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row>
    <row r="13" spans="1:87" s="3" customFormat="1" ht="30" customHeight="1" thickBot="1" x14ac:dyDescent="0.35">
      <c r="A13" s="45"/>
      <c r="B13" s="63" t="s">
        <v>30</v>
      </c>
      <c r="C13" s="55" t="s">
        <v>62</v>
      </c>
      <c r="D13" s="55" t="s">
        <v>61</v>
      </c>
      <c r="E13" s="22">
        <v>0.5</v>
      </c>
      <c r="F13" s="84">
        <v>2</v>
      </c>
      <c r="G13" s="49">
        <f t="shared" si="5"/>
        <v>45959</v>
      </c>
      <c r="H13" s="49">
        <f t="shared" si="6"/>
        <v>45960</v>
      </c>
      <c r="I13" s="17"/>
      <c r="J13" s="17">
        <f t="shared" si="4"/>
        <v>2</v>
      </c>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89"/>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row>
    <row r="14" spans="1:87" s="3" customFormat="1" ht="30" customHeight="1" thickBot="1" x14ac:dyDescent="0.35">
      <c r="A14" s="46" t="s">
        <v>15</v>
      </c>
      <c r="B14" s="63" t="s">
        <v>31</v>
      </c>
      <c r="C14" s="55" t="s">
        <v>64</v>
      </c>
      <c r="D14" s="55" t="s">
        <v>61</v>
      </c>
      <c r="E14" s="22">
        <v>0.67</v>
      </c>
      <c r="F14" s="84">
        <v>3</v>
      </c>
      <c r="G14" s="49">
        <f t="shared" si="5"/>
        <v>45961</v>
      </c>
      <c r="H14" s="49">
        <f t="shared" si="6"/>
        <v>45965</v>
      </c>
      <c r="I14" s="17"/>
      <c r="J14" s="17">
        <f t="shared" si="4"/>
        <v>5</v>
      </c>
      <c r="K14" s="42"/>
      <c r="L14" s="42"/>
      <c r="M14" s="42"/>
      <c r="N14" s="42"/>
      <c r="O14" s="42"/>
      <c r="P14" s="42"/>
      <c r="Q14" s="42"/>
      <c r="R14" s="42"/>
      <c r="S14" s="42"/>
      <c r="T14" s="42"/>
      <c r="U14" s="42"/>
      <c r="V14" s="42"/>
      <c r="W14" s="43"/>
      <c r="X14" s="43"/>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89"/>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row>
    <row r="15" spans="1:87" s="3" customFormat="1" ht="30" customHeight="1" thickBot="1" x14ac:dyDescent="0.35">
      <c r="A15" s="45"/>
      <c r="B15" s="63" t="s">
        <v>32</v>
      </c>
      <c r="C15" s="55" t="s">
        <v>62</v>
      </c>
      <c r="D15" s="55" t="s">
        <v>61</v>
      </c>
      <c r="E15" s="22">
        <v>0.5</v>
      </c>
      <c r="F15" s="84">
        <v>2</v>
      </c>
      <c r="G15" s="49">
        <f t="shared" si="5"/>
        <v>45966</v>
      </c>
      <c r="H15" s="49">
        <f t="shared" si="6"/>
        <v>45967</v>
      </c>
      <c r="I15" s="17"/>
      <c r="J15" s="17">
        <f t="shared" si="4"/>
        <v>2</v>
      </c>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89"/>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row>
    <row r="16" spans="1:87" s="3" customFormat="1" ht="30" customHeight="1" thickBot="1" x14ac:dyDescent="0.35">
      <c r="A16" s="45"/>
      <c r="B16" s="63" t="s">
        <v>33</v>
      </c>
      <c r="C16" s="55" t="s">
        <v>64</v>
      </c>
      <c r="D16" s="55" t="s">
        <v>61</v>
      </c>
      <c r="E16" s="22"/>
      <c r="F16" s="84">
        <v>2</v>
      </c>
      <c r="G16" s="49">
        <f t="shared" si="5"/>
        <v>45968</v>
      </c>
      <c r="H16" s="49">
        <f t="shared" si="6"/>
        <v>45971</v>
      </c>
      <c r="I16" s="17"/>
      <c r="J16" s="17">
        <f t="shared" si="4"/>
        <v>4</v>
      </c>
      <c r="K16" s="42"/>
      <c r="L16" s="42"/>
      <c r="M16" s="42"/>
      <c r="N16" s="42"/>
      <c r="O16" s="42"/>
      <c r="P16" s="42"/>
      <c r="Q16" s="42"/>
      <c r="R16" s="42"/>
      <c r="S16" s="42"/>
      <c r="T16" s="42"/>
      <c r="U16" s="42"/>
      <c r="V16" s="42"/>
      <c r="W16" s="42"/>
      <c r="X16" s="42"/>
      <c r="Y16" s="42"/>
      <c r="Z16" s="42"/>
      <c r="AA16" s="43"/>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89"/>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row>
    <row r="17" spans="1:87" s="3" customFormat="1" ht="30" customHeight="1" thickBot="1" x14ac:dyDescent="0.35">
      <c r="A17" s="45"/>
      <c r="B17" s="63" t="s">
        <v>34</v>
      </c>
      <c r="C17" s="55" t="s">
        <v>64</v>
      </c>
      <c r="D17" s="55" t="s">
        <v>61</v>
      </c>
      <c r="E17" s="22"/>
      <c r="F17" s="84">
        <v>2</v>
      </c>
      <c r="G17" s="49">
        <f t="shared" si="5"/>
        <v>45972</v>
      </c>
      <c r="H17" s="49">
        <f t="shared" si="6"/>
        <v>45973</v>
      </c>
      <c r="I17" s="17"/>
      <c r="J17" s="17">
        <f t="shared" si="4"/>
        <v>2</v>
      </c>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89"/>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row>
    <row r="18" spans="1:87" s="3" customFormat="1" ht="30" customHeight="1" thickBot="1" x14ac:dyDescent="0.35">
      <c r="A18" s="46" t="s">
        <v>15</v>
      </c>
      <c r="B18" s="63" t="s">
        <v>35</v>
      </c>
      <c r="C18" s="55" t="s">
        <v>66</v>
      </c>
      <c r="D18" s="55" t="s">
        <v>61</v>
      </c>
      <c r="E18" s="22"/>
      <c r="F18" s="84">
        <v>4</v>
      </c>
      <c r="G18" s="49">
        <f t="shared" si="5"/>
        <v>45974</v>
      </c>
      <c r="H18" s="49">
        <f t="shared" si="6"/>
        <v>45979</v>
      </c>
      <c r="I18" s="17"/>
      <c r="J18" s="17">
        <f t="shared" si="4"/>
        <v>6</v>
      </c>
      <c r="K18" s="42"/>
      <c r="L18" s="42"/>
      <c r="M18" s="42"/>
      <c r="N18" s="42"/>
      <c r="O18" s="42"/>
      <c r="P18" s="42"/>
      <c r="Q18" s="42"/>
      <c r="R18" s="42"/>
      <c r="S18" s="42"/>
      <c r="T18" s="42"/>
      <c r="U18" s="42"/>
      <c r="V18" s="42"/>
      <c r="W18" s="43"/>
      <c r="X18" s="43"/>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89"/>
      <c r="BL18" s="42"/>
      <c r="BM18" s="42"/>
      <c r="BN18" s="42"/>
      <c r="BO18" s="42"/>
      <c r="BP18" s="42"/>
      <c r="BQ18" s="42"/>
      <c r="BR18" s="42"/>
      <c r="BS18" s="42"/>
      <c r="BT18" s="42"/>
      <c r="BU18" s="42"/>
      <c r="BV18" s="42"/>
      <c r="BW18" s="42"/>
      <c r="BX18" s="42"/>
      <c r="BY18" s="42"/>
      <c r="BZ18" s="42"/>
      <c r="CA18" s="42"/>
      <c r="CB18" s="42"/>
      <c r="CC18" s="42"/>
      <c r="CD18" s="42"/>
      <c r="CE18" s="42"/>
      <c r="CF18" s="42"/>
      <c r="CG18" s="42"/>
      <c r="CH18" s="42"/>
      <c r="CI18" s="42"/>
    </row>
    <row r="19" spans="1:87" s="3" customFormat="1" ht="30" customHeight="1" thickBot="1" x14ac:dyDescent="0.35">
      <c r="A19" s="45"/>
      <c r="B19" s="63" t="s">
        <v>36</v>
      </c>
      <c r="C19" s="55" t="s">
        <v>63</v>
      </c>
      <c r="D19" s="55" t="s">
        <v>61</v>
      </c>
      <c r="E19" s="22"/>
      <c r="F19" s="84">
        <v>5</v>
      </c>
      <c r="G19" s="49">
        <f t="shared" si="5"/>
        <v>45980</v>
      </c>
      <c r="H19" s="49">
        <f>WORKDAY(G19,F19)</f>
        <v>45987</v>
      </c>
      <c r="I19" s="17"/>
      <c r="J19" s="17">
        <f t="shared" si="4"/>
        <v>8</v>
      </c>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89"/>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row>
    <row r="20" spans="1:87" s="3" customFormat="1" ht="30" customHeight="1" thickBot="1" x14ac:dyDescent="0.35">
      <c r="A20" s="45"/>
      <c r="B20" s="63" t="s">
        <v>37</v>
      </c>
      <c r="C20" s="55" t="s">
        <v>38</v>
      </c>
      <c r="D20" s="55" t="s">
        <v>61</v>
      </c>
      <c r="E20" s="22"/>
      <c r="F20" s="84">
        <v>1</v>
      </c>
      <c r="G20" s="49">
        <f t="shared" si="5"/>
        <v>45988</v>
      </c>
      <c r="H20" s="49">
        <f t="shared" si="6"/>
        <v>45988</v>
      </c>
      <c r="I20" s="17"/>
      <c r="J20" s="17">
        <f t="shared" si="4"/>
        <v>1</v>
      </c>
      <c r="K20" s="42"/>
      <c r="L20" s="42"/>
      <c r="M20" s="42"/>
      <c r="N20" s="42"/>
      <c r="O20" s="42"/>
      <c r="P20" s="42"/>
      <c r="Q20" s="42"/>
      <c r="R20" s="42"/>
      <c r="S20" s="42"/>
      <c r="T20" s="42"/>
      <c r="U20" s="42"/>
      <c r="V20" s="42"/>
      <c r="W20" s="42"/>
      <c r="X20" s="42"/>
      <c r="Y20" s="42"/>
      <c r="Z20" s="42"/>
      <c r="AA20" s="43"/>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89"/>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row>
    <row r="21" spans="1:87" s="3" customFormat="1" ht="30" customHeight="1" thickBot="1" x14ac:dyDescent="0.35">
      <c r="A21" s="46" t="s">
        <v>16</v>
      </c>
      <c r="B21" s="23" t="s">
        <v>24</v>
      </c>
      <c r="C21" s="56"/>
      <c r="D21" s="56"/>
      <c r="E21" s="24"/>
      <c r="F21" s="79"/>
      <c r="G21" s="25"/>
      <c r="H21" s="25"/>
      <c r="I21" s="17"/>
      <c r="J21" s="17" t="str">
        <f t="shared" si="4"/>
        <v/>
      </c>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89"/>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row>
    <row r="22" spans="1:87" s="3" customFormat="1" ht="30" customHeight="1" thickBot="1" x14ac:dyDescent="0.35">
      <c r="A22" s="46"/>
      <c r="B22" s="64" t="s">
        <v>39</v>
      </c>
      <c r="C22" s="57" t="s">
        <v>38</v>
      </c>
      <c r="D22" s="57"/>
      <c r="E22" s="26"/>
      <c r="F22" s="85">
        <v>1</v>
      </c>
      <c r="G22" s="50">
        <f>WORKDAY(H22,-F22+1)</f>
        <v>45978</v>
      </c>
      <c r="H22" s="50">
        <f>WORKDAY(G23,-1)</f>
        <v>45978</v>
      </c>
      <c r="I22" s="17"/>
      <c r="J22" s="17">
        <f t="shared" si="4"/>
        <v>1</v>
      </c>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89"/>
      <c r="BL22" s="42"/>
      <c r="BM22" s="42"/>
      <c r="BN22" s="42"/>
      <c r="BO22" s="42"/>
      <c r="BP22" s="42"/>
      <c r="BQ22" s="42"/>
      <c r="BR22" s="42"/>
      <c r="BS22" s="42"/>
      <c r="BT22" s="42"/>
      <c r="BU22" s="42"/>
      <c r="BV22" s="42"/>
      <c r="BW22" s="42"/>
      <c r="BX22" s="42"/>
      <c r="BY22" s="42"/>
      <c r="BZ22" s="42"/>
      <c r="CA22" s="42"/>
      <c r="CB22" s="42"/>
      <c r="CC22" s="42"/>
      <c r="CD22" s="42"/>
      <c r="CE22" s="42"/>
      <c r="CF22" s="42"/>
      <c r="CG22" s="42"/>
      <c r="CH22" s="42"/>
      <c r="CI22" s="42"/>
    </row>
    <row r="23" spans="1:87" s="3" customFormat="1" ht="30" customHeight="1" thickBot="1" x14ac:dyDescent="0.35">
      <c r="A23" s="45"/>
      <c r="B23" s="64" t="s">
        <v>36</v>
      </c>
      <c r="C23" s="57" t="s">
        <v>63</v>
      </c>
      <c r="D23" s="57"/>
      <c r="E23" s="26"/>
      <c r="F23" s="85">
        <v>5</v>
      </c>
      <c r="G23" s="50">
        <f>WORKDAY(H23,-F23-1)</f>
        <v>45979</v>
      </c>
      <c r="H23" s="50">
        <f>WORKDAY(G24,-1)</f>
        <v>45987</v>
      </c>
      <c r="I23" s="17"/>
      <c r="J23" s="17">
        <f t="shared" si="4"/>
        <v>9</v>
      </c>
      <c r="K23" s="42"/>
      <c r="L23" s="42"/>
      <c r="M23" s="42"/>
      <c r="N23" s="42"/>
      <c r="O23" s="42"/>
      <c r="P23" s="42"/>
      <c r="Q23" s="42"/>
      <c r="R23" s="42"/>
      <c r="S23" s="42"/>
      <c r="T23" s="42"/>
      <c r="U23" s="42"/>
      <c r="V23" s="42"/>
      <c r="W23" s="43"/>
      <c r="X23" s="43"/>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89"/>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row>
    <row r="24" spans="1:87" s="3" customFormat="1" ht="30" customHeight="1" thickBot="1" x14ac:dyDescent="0.35">
      <c r="A24" s="45"/>
      <c r="B24" s="64" t="s">
        <v>37</v>
      </c>
      <c r="C24" s="57" t="s">
        <v>38</v>
      </c>
      <c r="D24" s="57"/>
      <c r="E24" s="26"/>
      <c r="F24" s="85">
        <v>1</v>
      </c>
      <c r="G24" s="50">
        <f>G20</f>
        <v>45988</v>
      </c>
      <c r="H24" s="50">
        <f>WORKDAY(G24,F24-1)</f>
        <v>45988</v>
      </c>
      <c r="I24" s="17"/>
      <c r="J24" s="17">
        <f t="shared" si="4"/>
        <v>1</v>
      </c>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89"/>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row>
    <row r="25" spans="1:87" s="3" customFormat="1" ht="30" customHeight="1" thickBot="1" x14ac:dyDescent="0.35">
      <c r="A25" s="45" t="s">
        <v>17</v>
      </c>
      <c r="B25" s="27" t="s">
        <v>25</v>
      </c>
      <c r="C25" s="58"/>
      <c r="D25" s="58"/>
      <c r="E25" s="28"/>
      <c r="F25" s="80"/>
      <c r="G25" s="29"/>
      <c r="H25" s="29"/>
      <c r="I25" s="17"/>
      <c r="J25" s="17" t="str">
        <f t="shared" si="4"/>
        <v/>
      </c>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89"/>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42"/>
    </row>
    <row r="26" spans="1:87" s="3" customFormat="1" ht="30" customHeight="1" thickBot="1" x14ac:dyDescent="0.35">
      <c r="A26" s="45"/>
      <c r="B26" s="65" t="s">
        <v>40</v>
      </c>
      <c r="C26" s="59" t="s">
        <v>38</v>
      </c>
      <c r="D26" s="59"/>
      <c r="E26" s="30">
        <v>0.8</v>
      </c>
      <c r="F26" s="86">
        <v>1</v>
      </c>
      <c r="G26" s="51">
        <f>WORKDAY(H26,-F26+1)</f>
        <v>45967</v>
      </c>
      <c r="H26" s="51">
        <f>WORKDAY(G27,-1)</f>
        <v>45967</v>
      </c>
      <c r="I26" s="17"/>
      <c r="J26" s="17">
        <f t="shared" si="4"/>
        <v>1</v>
      </c>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89"/>
      <c r="BL26" s="42"/>
      <c r="BM26" s="42"/>
      <c r="BN26" s="42"/>
      <c r="BO26" s="42"/>
      <c r="BP26" s="42"/>
      <c r="BQ26" s="42"/>
      <c r="BR26" s="42"/>
      <c r="BS26" s="42"/>
      <c r="BT26" s="42"/>
      <c r="BU26" s="42"/>
      <c r="BV26" s="42"/>
      <c r="BW26" s="42"/>
      <c r="BX26" s="42"/>
      <c r="BY26" s="42"/>
      <c r="BZ26" s="42"/>
      <c r="CA26" s="42"/>
      <c r="CB26" s="42"/>
      <c r="CC26" s="42"/>
      <c r="CD26" s="42"/>
      <c r="CE26" s="42"/>
      <c r="CF26" s="42"/>
      <c r="CG26" s="42"/>
      <c r="CH26" s="42"/>
      <c r="CI26" s="42"/>
    </row>
    <row r="27" spans="1:87" s="3" customFormat="1" ht="30" customHeight="1" thickBot="1" x14ac:dyDescent="0.35">
      <c r="A27" s="45"/>
      <c r="B27" s="65" t="s">
        <v>41</v>
      </c>
      <c r="C27" s="59" t="s">
        <v>67</v>
      </c>
      <c r="D27" s="59"/>
      <c r="E27" s="30"/>
      <c r="F27" s="86">
        <v>6</v>
      </c>
      <c r="G27" s="51">
        <f>WORKDAY(H27,-F27+1)</f>
        <v>45968</v>
      </c>
      <c r="H27" s="51">
        <f>WORKDAY(G28,-1)</f>
        <v>45975</v>
      </c>
      <c r="I27" s="17"/>
      <c r="J27" s="17">
        <f t="shared" si="4"/>
        <v>8</v>
      </c>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89"/>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row>
    <row r="28" spans="1:87" s="3" customFormat="1" ht="30" customHeight="1" thickBot="1" x14ac:dyDescent="0.35">
      <c r="A28" s="45"/>
      <c r="B28" s="65" t="s">
        <v>42</v>
      </c>
      <c r="C28" s="59" t="s">
        <v>67</v>
      </c>
      <c r="D28" s="59"/>
      <c r="E28" s="30"/>
      <c r="F28" s="86">
        <v>3</v>
      </c>
      <c r="G28" s="51">
        <f>WORKDAY(H28,-F28+1)</f>
        <v>45978</v>
      </c>
      <c r="H28" s="51">
        <f>WORKDAY(G29,-1)</f>
        <v>45980</v>
      </c>
      <c r="I28" s="17"/>
      <c r="J28" s="17">
        <f t="shared" si="4"/>
        <v>3</v>
      </c>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89"/>
      <c r="BL28" s="42"/>
      <c r="BM28" s="42"/>
      <c r="BN28" s="42"/>
      <c r="BO28" s="42"/>
      <c r="BP28" s="42"/>
      <c r="BQ28" s="42"/>
      <c r="BR28" s="42"/>
      <c r="BS28" s="42"/>
      <c r="BT28" s="42"/>
      <c r="BU28" s="42"/>
      <c r="BV28" s="42"/>
      <c r="BW28" s="42"/>
      <c r="BX28" s="42"/>
      <c r="BY28" s="42"/>
      <c r="BZ28" s="42"/>
      <c r="CA28" s="42"/>
      <c r="CB28" s="42"/>
      <c r="CC28" s="42"/>
      <c r="CD28" s="42"/>
      <c r="CE28" s="42"/>
      <c r="CF28" s="42"/>
      <c r="CG28" s="42"/>
      <c r="CH28" s="42"/>
      <c r="CI28" s="42"/>
    </row>
    <row r="29" spans="1:87" s="3" customFormat="1" ht="30" customHeight="1" thickBot="1" x14ac:dyDescent="0.35">
      <c r="A29" s="45"/>
      <c r="B29" s="65" t="s">
        <v>43</v>
      </c>
      <c r="C29" s="59" t="s">
        <v>67</v>
      </c>
      <c r="D29" s="59"/>
      <c r="E29" s="30"/>
      <c r="F29" s="86">
        <v>1</v>
      </c>
      <c r="G29" s="51">
        <f>WORKDAY(H29,-F29+1)</f>
        <v>45981</v>
      </c>
      <c r="H29" s="51">
        <f>WORKDAY(G30,-1)</f>
        <v>45981</v>
      </c>
      <c r="I29" s="17"/>
      <c r="J29" s="17">
        <f t="shared" si="4"/>
        <v>1</v>
      </c>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89"/>
      <c r="BL29" s="42"/>
      <c r="BM29" s="42"/>
      <c r="BN29" s="42"/>
      <c r="BO29" s="42"/>
      <c r="BP29" s="42"/>
      <c r="BQ29" s="42"/>
      <c r="BR29" s="42"/>
      <c r="BS29" s="42"/>
      <c r="BT29" s="42"/>
      <c r="BU29" s="42"/>
      <c r="BV29" s="42"/>
      <c r="BW29" s="42"/>
      <c r="BX29" s="42"/>
      <c r="BY29" s="42"/>
      <c r="BZ29" s="42"/>
      <c r="CA29" s="42"/>
      <c r="CB29" s="42"/>
      <c r="CC29" s="42"/>
      <c r="CD29" s="42"/>
      <c r="CE29" s="42"/>
      <c r="CF29" s="42"/>
      <c r="CG29" s="42"/>
      <c r="CH29" s="42"/>
      <c r="CI29" s="42"/>
    </row>
    <row r="30" spans="1:87" s="3" customFormat="1" ht="30" customHeight="1" thickBot="1" x14ac:dyDescent="0.35">
      <c r="A30" s="45"/>
      <c r="B30" s="65" t="s">
        <v>36</v>
      </c>
      <c r="C30" s="59" t="s">
        <v>63</v>
      </c>
      <c r="D30" s="59"/>
      <c r="E30" s="30"/>
      <c r="F30" s="86">
        <v>3</v>
      </c>
      <c r="G30" s="51">
        <f>WORKDAY(H30,-F30)</f>
        <v>45982</v>
      </c>
      <c r="H30" s="51">
        <f>WORKDAY(G31,-1)</f>
        <v>45987</v>
      </c>
      <c r="I30" s="17"/>
      <c r="J30" s="17">
        <f t="shared" si="4"/>
        <v>6</v>
      </c>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89"/>
      <c r="BL30" s="42"/>
      <c r="BM30" s="42"/>
      <c r="BN30" s="42"/>
      <c r="BO30" s="42"/>
      <c r="BP30" s="42"/>
      <c r="BQ30" s="42"/>
      <c r="BR30" s="42"/>
      <c r="BS30" s="42"/>
      <c r="BT30" s="42"/>
      <c r="BU30" s="42"/>
      <c r="BV30" s="42"/>
      <c r="BW30" s="42"/>
      <c r="BX30" s="42"/>
      <c r="BY30" s="42"/>
      <c r="BZ30" s="42"/>
      <c r="CA30" s="42"/>
      <c r="CB30" s="42"/>
      <c r="CC30" s="42"/>
      <c r="CD30" s="42"/>
      <c r="CE30" s="42"/>
      <c r="CF30" s="42"/>
      <c r="CG30" s="42"/>
      <c r="CH30" s="42"/>
      <c r="CI30" s="42"/>
    </row>
    <row r="31" spans="1:87" s="3" customFormat="1" ht="30" customHeight="1" thickBot="1" x14ac:dyDescent="0.35">
      <c r="A31" s="45"/>
      <c r="B31" s="65" t="s">
        <v>37</v>
      </c>
      <c r="C31" s="59" t="s">
        <v>38</v>
      </c>
      <c r="D31" s="59"/>
      <c r="E31" s="30"/>
      <c r="F31" s="86">
        <v>1</v>
      </c>
      <c r="G31" s="51">
        <f>G20</f>
        <v>45988</v>
      </c>
      <c r="H31" s="51">
        <f>WORKDAY(G31,F31-1)</f>
        <v>45988</v>
      </c>
      <c r="I31" s="17"/>
      <c r="J31" s="17">
        <f t="shared" si="4"/>
        <v>1</v>
      </c>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89"/>
      <c r="BL31" s="42"/>
      <c r="BM31" s="42"/>
      <c r="BN31" s="42"/>
      <c r="BO31" s="42"/>
      <c r="BP31" s="42"/>
      <c r="BQ31" s="42"/>
      <c r="BR31" s="42"/>
      <c r="BS31" s="42"/>
      <c r="BT31" s="42"/>
      <c r="BU31" s="42"/>
      <c r="BV31" s="42"/>
      <c r="BW31" s="42"/>
      <c r="BX31" s="42"/>
      <c r="BY31" s="42"/>
      <c r="BZ31" s="42"/>
      <c r="CA31" s="42"/>
      <c r="CB31" s="42"/>
      <c r="CC31" s="42"/>
      <c r="CD31" s="42"/>
      <c r="CE31" s="42"/>
      <c r="CF31" s="42"/>
      <c r="CG31" s="42"/>
      <c r="CH31" s="42"/>
      <c r="CI31" s="42"/>
    </row>
    <row r="32" spans="1:87" s="3" customFormat="1" ht="30" customHeight="1" thickBot="1" x14ac:dyDescent="0.35">
      <c r="A32" s="45" t="s">
        <v>17</v>
      </c>
      <c r="B32" s="31" t="s">
        <v>59</v>
      </c>
      <c r="C32" s="60"/>
      <c r="D32" s="60"/>
      <c r="E32" s="32"/>
      <c r="F32" s="81"/>
      <c r="G32" s="33"/>
      <c r="H32" s="34"/>
      <c r="I32" s="17"/>
      <c r="J32" s="17" t="str">
        <f t="shared" si="4"/>
        <v/>
      </c>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89"/>
      <c r="BL32" s="42"/>
      <c r="BM32" s="42"/>
      <c r="BN32" s="42"/>
      <c r="BO32" s="42"/>
      <c r="BP32" s="42"/>
      <c r="BQ32" s="42"/>
      <c r="BR32" s="42"/>
      <c r="BS32" s="42"/>
      <c r="BT32" s="42"/>
      <c r="BU32" s="42"/>
      <c r="BV32" s="42"/>
      <c r="BW32" s="42"/>
      <c r="BX32" s="42"/>
      <c r="BY32" s="42"/>
      <c r="BZ32" s="42"/>
      <c r="CA32" s="42"/>
      <c r="CB32" s="42"/>
      <c r="CC32" s="42"/>
      <c r="CD32" s="42"/>
      <c r="CE32" s="42"/>
      <c r="CF32" s="42"/>
      <c r="CG32" s="42"/>
      <c r="CH32" s="42"/>
      <c r="CI32" s="42"/>
    </row>
    <row r="33" spans="1:87" s="3" customFormat="1" ht="30" customHeight="1" thickBot="1" x14ac:dyDescent="0.35">
      <c r="A33" s="45"/>
      <c r="B33" s="66" t="s">
        <v>57</v>
      </c>
      <c r="C33" s="61" t="s">
        <v>38</v>
      </c>
      <c r="D33" s="61"/>
      <c r="E33" s="35">
        <v>1</v>
      </c>
      <c r="F33" s="90">
        <v>1</v>
      </c>
      <c r="G33" s="91">
        <f>G9</f>
        <v>45932</v>
      </c>
      <c r="H33" s="52">
        <f>G33</f>
        <v>45932</v>
      </c>
      <c r="I33" s="17"/>
      <c r="J33" s="17">
        <f t="shared" si="4"/>
        <v>1</v>
      </c>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89"/>
      <c r="BL33" s="42"/>
      <c r="BM33" s="42"/>
      <c r="BN33" s="42"/>
      <c r="BO33" s="42"/>
      <c r="BP33" s="42"/>
      <c r="BQ33" s="42"/>
      <c r="BR33" s="42"/>
      <c r="BS33" s="42"/>
      <c r="BT33" s="42"/>
      <c r="BU33" s="42"/>
      <c r="BV33" s="42"/>
      <c r="BW33" s="42"/>
      <c r="BX33" s="42"/>
      <c r="BY33" s="42"/>
      <c r="BZ33" s="42"/>
      <c r="CA33" s="42"/>
      <c r="CB33" s="42"/>
      <c r="CC33" s="42"/>
      <c r="CD33" s="42"/>
      <c r="CE33" s="42"/>
      <c r="CF33" s="42"/>
      <c r="CG33" s="42"/>
      <c r="CH33" s="42"/>
      <c r="CI33" s="42"/>
    </row>
    <row r="34" spans="1:87" s="3" customFormat="1" ht="30" customHeight="1" thickBot="1" x14ac:dyDescent="0.35">
      <c r="A34" s="45"/>
      <c r="B34" s="66" t="s">
        <v>68</v>
      </c>
      <c r="C34" s="61" t="s">
        <v>38</v>
      </c>
      <c r="D34" s="61"/>
      <c r="E34" s="35"/>
      <c r="F34" s="90">
        <v>1</v>
      </c>
      <c r="G34" s="52">
        <f>H34</f>
        <v>46002</v>
      </c>
      <c r="H34" s="91">
        <f>G33+7*10</f>
        <v>46002</v>
      </c>
      <c r="I34" s="17"/>
      <c r="J34" s="17">
        <f t="shared" si="4"/>
        <v>1</v>
      </c>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89"/>
      <c r="BL34" s="42"/>
      <c r="BM34" s="42"/>
      <c r="BN34" s="42"/>
      <c r="BO34" s="42"/>
      <c r="BP34" s="42"/>
      <c r="BQ34" s="42"/>
      <c r="BR34" s="42"/>
      <c r="BS34" s="42"/>
      <c r="BT34" s="42"/>
      <c r="BU34" s="42"/>
      <c r="BV34" s="42"/>
      <c r="BW34" s="42"/>
      <c r="BX34" s="42"/>
      <c r="BY34" s="42"/>
      <c r="BZ34" s="42"/>
      <c r="CA34" s="42"/>
      <c r="CB34" s="42"/>
      <c r="CC34" s="42"/>
      <c r="CD34" s="42"/>
      <c r="CE34" s="42"/>
      <c r="CF34" s="42"/>
      <c r="CG34" s="42"/>
      <c r="CH34" s="42"/>
      <c r="CI34" s="42"/>
    </row>
    <row r="35" spans="1:87" s="3" customFormat="1" ht="30" customHeight="1" thickBot="1" x14ac:dyDescent="0.35">
      <c r="A35" s="45"/>
      <c r="B35" s="66" t="s">
        <v>56</v>
      </c>
      <c r="C35" s="61" t="s">
        <v>38</v>
      </c>
      <c r="D35" s="61"/>
      <c r="E35" s="35"/>
      <c r="F35" s="90">
        <v>9</v>
      </c>
      <c r="G35" s="52">
        <f>H31+1</f>
        <v>45989</v>
      </c>
      <c r="H35" s="52">
        <f>WORKDAY(G35,F35-1)</f>
        <v>46001</v>
      </c>
      <c r="I35" s="17"/>
      <c r="J35" s="17">
        <f t="shared" si="4"/>
        <v>13</v>
      </c>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89"/>
      <c r="BL35" s="42"/>
      <c r="BM35" s="42"/>
      <c r="BN35" s="42"/>
      <c r="BO35" s="42"/>
      <c r="BP35" s="42"/>
      <c r="BQ35" s="42"/>
      <c r="BR35" s="42"/>
      <c r="BS35" s="42"/>
      <c r="BT35" s="42"/>
      <c r="BU35" s="42"/>
      <c r="BV35" s="42"/>
      <c r="BW35" s="42"/>
      <c r="BX35" s="42"/>
      <c r="BY35" s="42"/>
      <c r="BZ35" s="42"/>
      <c r="CA35" s="42"/>
      <c r="CB35" s="42"/>
      <c r="CC35" s="42"/>
      <c r="CD35" s="42"/>
      <c r="CE35" s="42"/>
      <c r="CF35" s="42"/>
      <c r="CG35" s="42"/>
      <c r="CH35" s="42"/>
      <c r="CI35" s="42"/>
    </row>
    <row r="36" spans="1:87" s="3" customFormat="1" ht="16.5" customHeight="1" thickBot="1" x14ac:dyDescent="0.35">
      <c r="A36" s="45" t="s">
        <v>18</v>
      </c>
      <c r="B36" s="67"/>
      <c r="C36" s="62"/>
      <c r="D36" s="62"/>
      <c r="E36" s="16"/>
      <c r="F36" s="82"/>
      <c r="G36" s="53"/>
      <c r="H36" s="53"/>
      <c r="I36" s="17"/>
      <c r="J36" s="17" t="str">
        <f t="shared" si="4"/>
        <v/>
      </c>
      <c r="L36" s="95"/>
    </row>
    <row r="37" spans="1:87" s="3" customFormat="1" ht="30" customHeight="1" thickBot="1" x14ac:dyDescent="0.35">
      <c r="A37" s="46" t="s">
        <v>19</v>
      </c>
      <c r="B37" s="36"/>
      <c r="C37" s="37"/>
      <c r="D37" s="37"/>
      <c r="E37" s="38"/>
      <c r="F37" s="83"/>
      <c r="G37" s="39"/>
      <c r="H37" s="40"/>
      <c r="I37" s="41"/>
      <c r="J37" s="41" t="str">
        <f t="shared" si="4"/>
        <v/>
      </c>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c r="CA37" s="41"/>
      <c r="CB37" s="41"/>
      <c r="CC37" s="41"/>
      <c r="CD37" s="41"/>
      <c r="CE37" s="41"/>
      <c r="CF37" s="41"/>
      <c r="CG37" s="41"/>
      <c r="CH37" s="41"/>
      <c r="CI37" s="41"/>
    </row>
    <row r="38" spans="1:87" ht="30" customHeight="1" x14ac:dyDescent="0.3">
      <c r="I38" s="6"/>
    </row>
    <row r="39" spans="1:87" ht="30" customHeight="1" x14ac:dyDescent="0.3">
      <c r="C39" s="14"/>
      <c r="D39" s="14"/>
      <c r="H39" s="47"/>
    </row>
    <row r="40" spans="1:87" ht="30" customHeight="1" x14ac:dyDescent="0.3">
      <c r="C40" s="15"/>
      <c r="D40" s="15"/>
    </row>
  </sheetData>
  <mergeCells count="25">
    <mergeCell ref="BK8:BK9"/>
    <mergeCell ref="BO3:BU3"/>
    <mergeCell ref="BV3:CB3"/>
    <mergeCell ref="CC3:CI3"/>
    <mergeCell ref="K4:Q4"/>
    <mergeCell ref="R4:X4"/>
    <mergeCell ref="Y4:AE4"/>
    <mergeCell ref="AF4:AL4"/>
    <mergeCell ref="AM4:AS4"/>
    <mergeCell ref="AT4:AZ4"/>
    <mergeCell ref="BA4:BG4"/>
    <mergeCell ref="BH4:BN4"/>
    <mergeCell ref="BO4:BU4"/>
    <mergeCell ref="BV4:CB4"/>
    <mergeCell ref="CC4:CI4"/>
    <mergeCell ref="BK1:BK2"/>
    <mergeCell ref="G3:H3"/>
    <mergeCell ref="K3:Q3"/>
    <mergeCell ref="R3:X3"/>
    <mergeCell ref="Y3:AE3"/>
    <mergeCell ref="AF3:AL3"/>
    <mergeCell ref="AM3:AS3"/>
    <mergeCell ref="AT3:AZ3"/>
    <mergeCell ref="BA3:BG3"/>
    <mergeCell ref="BH3:BN3"/>
  </mergeCells>
  <conditionalFormatting sqref="E7:E37">
    <cfRule type="dataBar" priority="1">
      <dataBar>
        <cfvo type="num" val="0"/>
        <cfvo type="num" val="1"/>
        <color theme="0" tint="-0.249977111117893"/>
      </dataBar>
      <extLst>
        <ext xmlns:x14="http://schemas.microsoft.com/office/spreadsheetml/2009/9/main" uri="{B025F937-C7B1-47D3-B67F-A62EFF666E3E}">
          <x14:id>{BDFD8BA0-BDEE-4D2E-9EBE-FE75BB380EB1}</x14:id>
        </ext>
      </extLst>
    </cfRule>
  </conditionalFormatting>
  <conditionalFormatting sqref="K5:CI7 K8:BJ9 BL8:CI9 K10:CI36">
    <cfRule type="expression" dxfId="7" priority="4">
      <formula>AND(TODAY()&gt;=K$5,TODAY()&lt;L$5)</formula>
    </cfRule>
  </conditionalFormatting>
  <conditionalFormatting sqref="K7:CI7 K8:BJ9 BL8:CI9 K10:CI36">
    <cfRule type="expression" dxfId="6" priority="2">
      <formula>AND(task_start&lt;=K$5,ROUNDDOWN((task_end-task_start+1)*task_progress,0)+task_start-1&gt;=K$5)</formula>
    </cfRule>
    <cfRule type="expression" dxfId="5" priority="3" stopIfTrue="1">
      <formula>AND(task_end&gt;=K$5,task_start&lt;L$5)</formula>
    </cfRule>
  </conditionalFormatting>
  <dataValidations count="1">
    <dataValidation type="whole" operator="greaterThanOrEqual" allowBlank="1" showInputMessage="1" promptTitle="Display Week" prompt="Changing this number will scroll the Gantt Chart view." sqref="G4" xr:uid="{797AEC18-1D7D-4534-B7EA-1BA02B0746DE}">
      <formula1>1</formula1>
    </dataValidation>
  </dataValidations>
  <printOptions horizontalCentered="1"/>
  <pageMargins left="0.35" right="0.35" top="0.35" bottom="0.5" header="0.3" footer="0.3"/>
  <pageSetup scale="45" fitToHeight="0" orientation="landscape" r:id="rId1"/>
  <headerFooter differentFirst="1" scaleWithDoc="0">
    <oddFooter>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BDFD8BA0-BDEE-4D2E-9EBE-FE75BB380EB1}">
            <x14:dataBar minLength="0" maxLength="100" gradient="0">
              <x14:cfvo type="num">
                <xm:f>0</xm:f>
              </x14:cfvo>
              <x14:cfvo type="num">
                <xm:f>1</xm:f>
              </x14:cfvo>
              <x14:negativeFillColor rgb="FFFF0000"/>
              <x14:axisColor rgb="FF000000"/>
            </x14:dataBar>
          </x14:cfRule>
          <xm:sqref>E7:E37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D3B23-0FB1-4EE9-8F8B-9CBB18557BE7}">
  <sheetPr>
    <pageSetUpPr fitToPage="1"/>
  </sheetPr>
  <dimension ref="A1:J43"/>
  <sheetViews>
    <sheetView tabSelected="1" zoomScaleNormal="100" workbookViewId="0">
      <pane ySplit="6" topLeftCell="A7" activePane="bottomLeft" state="frozen"/>
      <selection activeCell="P9" sqref="P9"/>
      <selection pane="bottomLeft" activeCell="K18" sqref="K18"/>
    </sheetView>
  </sheetViews>
  <sheetFormatPr defaultRowHeight="30" customHeight="1" x14ac:dyDescent="0.3"/>
  <cols>
    <col min="1" max="1" width="2.6640625" style="45" customWidth="1"/>
    <col min="2" max="2" width="26.109375" customWidth="1"/>
    <col min="3" max="3" width="10.109375" customWidth="1"/>
    <col min="4" max="4" width="9.5546875" style="74" customWidth="1"/>
    <col min="5" max="5" width="9.5546875" customWidth="1"/>
    <col min="6" max="6" width="10.44140625" style="117" customWidth="1"/>
    <col min="7" max="7" width="10.44140625" style="5" customWidth="1"/>
    <col min="8" max="10" width="10.44140625" customWidth="1"/>
  </cols>
  <sheetData>
    <row r="1" spans="1:10" ht="12.75" customHeight="1" x14ac:dyDescent="0.5">
      <c r="A1" s="46" t="s">
        <v>0</v>
      </c>
      <c r="C1" s="1"/>
      <c r="D1" s="73"/>
      <c r="E1" s="2"/>
      <c r="F1" s="4"/>
      <c r="G1" s="4"/>
      <c r="H1" s="44"/>
      <c r="I1" s="44"/>
      <c r="J1" s="44"/>
    </row>
    <row r="2" spans="1:10" ht="18.75" customHeight="1" x14ac:dyDescent="0.35">
      <c r="A2" s="45" t="s">
        <v>1</v>
      </c>
      <c r="B2" s="94" t="s">
        <v>20</v>
      </c>
      <c r="E2" s="94" t="s">
        <v>72</v>
      </c>
    </row>
    <row r="3" spans="1:10" ht="21.75" customHeight="1" x14ac:dyDescent="0.3">
      <c r="A3" s="45" t="s">
        <v>2</v>
      </c>
      <c r="B3" s="92" t="s">
        <v>21</v>
      </c>
      <c r="C3" s="71"/>
      <c r="E3" s="71"/>
      <c r="H3" s="75" t="s">
        <v>75</v>
      </c>
      <c r="I3" s="145">
        <v>45960</v>
      </c>
      <c r="J3" s="146"/>
    </row>
    <row r="4" spans="1:10" ht="21.75" customHeight="1" x14ac:dyDescent="0.3">
      <c r="A4" s="46" t="s">
        <v>4</v>
      </c>
      <c r="B4" s="93" t="s">
        <v>98</v>
      </c>
      <c r="C4" s="71"/>
      <c r="E4" s="71"/>
      <c r="H4" s="75" t="s">
        <v>76</v>
      </c>
      <c r="I4" s="116" t="str">
        <f>I38</f>
        <v>UNDER</v>
      </c>
      <c r="J4" s="122">
        <f>J38</f>
        <v>-160</v>
      </c>
    </row>
    <row r="5" spans="1:10" ht="15" customHeight="1" x14ac:dyDescent="0.3">
      <c r="A5" s="46" t="s">
        <v>6</v>
      </c>
      <c r="B5" s="68"/>
      <c r="C5" s="68"/>
      <c r="D5" s="76"/>
      <c r="E5" s="68"/>
      <c r="F5" s="118"/>
      <c r="G5" s="68"/>
      <c r="H5" s="68"/>
      <c r="I5" s="68"/>
      <c r="J5" s="68"/>
    </row>
    <row r="6" spans="1:10" ht="30" customHeight="1" x14ac:dyDescent="0.3">
      <c r="A6" s="46" t="s">
        <v>7</v>
      </c>
      <c r="B6" s="124" t="s">
        <v>22</v>
      </c>
      <c r="C6" s="123" t="s">
        <v>44</v>
      </c>
      <c r="D6" s="125" t="s">
        <v>78</v>
      </c>
      <c r="E6" s="123" t="s">
        <v>77</v>
      </c>
      <c r="F6" s="123" t="s">
        <v>90</v>
      </c>
      <c r="G6" s="123" t="s">
        <v>74</v>
      </c>
      <c r="H6" s="123" t="s">
        <v>79</v>
      </c>
      <c r="I6" s="123" t="s">
        <v>80</v>
      </c>
      <c r="J6" s="123" t="s">
        <v>92</v>
      </c>
    </row>
    <row r="7" spans="1:10" ht="6" customHeight="1" thickBot="1" x14ac:dyDescent="0.35">
      <c r="A7" s="45" t="s">
        <v>12</v>
      </c>
      <c r="C7" s="48"/>
      <c r="F7" s="119"/>
      <c r="G7"/>
    </row>
    <row r="8" spans="1:10" s="3" customFormat="1" ht="30" customHeight="1" thickBot="1" x14ac:dyDescent="0.35">
      <c r="A8" s="46" t="s">
        <v>13</v>
      </c>
      <c r="B8" s="18" t="s">
        <v>23</v>
      </c>
      <c r="C8" s="54"/>
      <c r="D8" s="78"/>
      <c r="E8" s="103" t="s">
        <v>83</v>
      </c>
      <c r="F8" s="21"/>
      <c r="G8" s="104" t="s">
        <v>83</v>
      </c>
      <c r="H8" s="21"/>
      <c r="I8" s="54"/>
      <c r="J8" s="78"/>
    </row>
    <row r="9" spans="1:10" s="3" customFormat="1" ht="30" customHeight="1" thickBot="1" x14ac:dyDescent="0.35">
      <c r="A9" s="46" t="s">
        <v>14</v>
      </c>
      <c r="B9" s="63" t="s">
        <v>26</v>
      </c>
      <c r="C9" s="55" t="s">
        <v>38</v>
      </c>
      <c r="D9" s="96">
        <v>500</v>
      </c>
      <c r="E9" s="105">
        <v>1</v>
      </c>
      <c r="F9" s="96">
        <f>D9*E9</f>
        <v>500</v>
      </c>
      <c r="G9" s="106">
        <v>400</v>
      </c>
      <c r="H9" s="22">
        <f t="shared" ref="H9:H20" si="0">G9/D9</f>
        <v>0.8</v>
      </c>
      <c r="I9" s="55" t="str">
        <f>IF(E9=0,"N/A",IF(G9/F9=1,"ON BUDGET",IF(G9/F9&lt;1,"UNDER","OVER")))</f>
        <v>UNDER</v>
      </c>
      <c r="J9" s="96">
        <f>G9-F9</f>
        <v>-100</v>
      </c>
    </row>
    <row r="10" spans="1:10" s="3" customFormat="1" ht="30" customHeight="1" thickBot="1" x14ac:dyDescent="0.35">
      <c r="A10" s="46" t="s">
        <v>15</v>
      </c>
      <c r="B10" s="63" t="s">
        <v>27</v>
      </c>
      <c r="C10" s="55" t="s">
        <v>65</v>
      </c>
      <c r="D10" s="96">
        <v>3000</v>
      </c>
      <c r="E10" s="105">
        <v>1</v>
      </c>
      <c r="F10" s="96">
        <f t="shared" ref="F10:F15" si="1">D10*E10</f>
        <v>3000</v>
      </c>
      <c r="G10" s="106">
        <v>3000</v>
      </c>
      <c r="H10" s="22">
        <f t="shared" si="0"/>
        <v>1</v>
      </c>
      <c r="I10" s="55" t="str">
        <f t="shared" ref="I10:I38" si="2">IF(E10=0,"N/A",IF(G10/F10=1,"ON BUDGET",IF(G10/F10&lt;1,"UNDER","OVER")))</f>
        <v>ON BUDGET</v>
      </c>
      <c r="J10" s="96">
        <f t="shared" ref="J10:J38" si="3">G10-F10</f>
        <v>0</v>
      </c>
    </row>
    <row r="11" spans="1:10" s="3" customFormat="1" ht="30" customHeight="1" thickBot="1" x14ac:dyDescent="0.35">
      <c r="A11" s="45"/>
      <c r="B11" s="63" t="s">
        <v>28</v>
      </c>
      <c r="C11" s="55" t="s">
        <v>62</v>
      </c>
      <c r="D11" s="96">
        <v>2000</v>
      </c>
      <c r="E11" s="105">
        <v>1</v>
      </c>
      <c r="F11" s="96">
        <f t="shared" si="1"/>
        <v>2000</v>
      </c>
      <c r="G11" s="106">
        <v>1800</v>
      </c>
      <c r="H11" s="22">
        <f t="shared" si="0"/>
        <v>0.9</v>
      </c>
      <c r="I11" s="55" t="str">
        <f t="shared" si="2"/>
        <v>UNDER</v>
      </c>
      <c r="J11" s="96">
        <f t="shared" si="3"/>
        <v>-200</v>
      </c>
    </row>
    <row r="12" spans="1:10" s="3" customFormat="1" ht="30" customHeight="1" thickBot="1" x14ac:dyDescent="0.35">
      <c r="A12" s="45"/>
      <c r="B12" s="63" t="s">
        <v>29</v>
      </c>
      <c r="C12" s="55" t="s">
        <v>62</v>
      </c>
      <c r="D12" s="96">
        <v>2000</v>
      </c>
      <c r="E12" s="105">
        <v>0.5</v>
      </c>
      <c r="F12" s="96">
        <f t="shared" si="1"/>
        <v>1000</v>
      </c>
      <c r="G12" s="106">
        <v>1200</v>
      </c>
      <c r="H12" s="22">
        <f t="shared" si="0"/>
        <v>0.6</v>
      </c>
      <c r="I12" s="55" t="str">
        <f t="shared" si="2"/>
        <v>OVER</v>
      </c>
      <c r="J12" s="96">
        <f t="shared" si="3"/>
        <v>200</v>
      </c>
    </row>
    <row r="13" spans="1:10" s="3" customFormat="1" ht="30" customHeight="1" thickBot="1" x14ac:dyDescent="0.35">
      <c r="A13" s="45"/>
      <c r="B13" s="63" t="s">
        <v>30</v>
      </c>
      <c r="C13" s="55" t="s">
        <v>62</v>
      </c>
      <c r="D13" s="96">
        <v>3000</v>
      </c>
      <c r="E13" s="105">
        <v>0.5</v>
      </c>
      <c r="F13" s="96">
        <f t="shared" si="1"/>
        <v>1500</v>
      </c>
      <c r="G13" s="106">
        <v>1000</v>
      </c>
      <c r="H13" s="22">
        <f t="shared" si="0"/>
        <v>0.33333333333333331</v>
      </c>
      <c r="I13" s="55" t="str">
        <f t="shared" si="2"/>
        <v>UNDER</v>
      </c>
      <c r="J13" s="96">
        <f t="shared" si="3"/>
        <v>-500</v>
      </c>
    </row>
    <row r="14" spans="1:10" s="3" customFormat="1" ht="30" customHeight="1" thickBot="1" x14ac:dyDescent="0.35">
      <c r="A14" s="46" t="s">
        <v>15</v>
      </c>
      <c r="B14" s="63" t="s">
        <v>31</v>
      </c>
      <c r="C14" s="55" t="s">
        <v>64</v>
      </c>
      <c r="D14" s="96">
        <v>3000</v>
      </c>
      <c r="E14" s="105">
        <v>0.67</v>
      </c>
      <c r="F14" s="96">
        <f t="shared" si="1"/>
        <v>2010.0000000000002</v>
      </c>
      <c r="G14" s="106">
        <v>2500</v>
      </c>
      <c r="H14" s="22">
        <f t="shared" si="0"/>
        <v>0.83333333333333337</v>
      </c>
      <c r="I14" s="55" t="str">
        <f t="shared" si="2"/>
        <v>OVER</v>
      </c>
      <c r="J14" s="96">
        <f t="shared" si="3"/>
        <v>489.99999999999977</v>
      </c>
    </row>
    <row r="15" spans="1:10" s="3" customFormat="1" ht="30" customHeight="1" thickBot="1" x14ac:dyDescent="0.35">
      <c r="A15" s="45"/>
      <c r="B15" s="63" t="s">
        <v>32</v>
      </c>
      <c r="C15" s="55" t="s">
        <v>62</v>
      </c>
      <c r="D15" s="96">
        <v>500</v>
      </c>
      <c r="E15" s="105">
        <v>0.5</v>
      </c>
      <c r="F15" s="96">
        <f t="shared" si="1"/>
        <v>250</v>
      </c>
      <c r="G15" s="106">
        <v>200</v>
      </c>
      <c r="H15" s="22">
        <f t="shared" si="0"/>
        <v>0.4</v>
      </c>
      <c r="I15" s="55" t="str">
        <f t="shared" si="2"/>
        <v>UNDER</v>
      </c>
      <c r="J15" s="96">
        <f t="shared" si="3"/>
        <v>-50</v>
      </c>
    </row>
    <row r="16" spans="1:10" s="3" customFormat="1" ht="30" customHeight="1" thickBot="1" x14ac:dyDescent="0.35">
      <c r="A16" s="45"/>
      <c r="B16" s="63" t="s">
        <v>33</v>
      </c>
      <c r="C16" s="55" t="s">
        <v>64</v>
      </c>
      <c r="D16" s="96">
        <v>500</v>
      </c>
      <c r="E16" s="105"/>
      <c r="F16" s="96">
        <f>D16*E16</f>
        <v>0</v>
      </c>
      <c r="G16" s="106">
        <v>0</v>
      </c>
      <c r="H16" s="22">
        <f t="shared" si="0"/>
        <v>0</v>
      </c>
      <c r="I16" s="55" t="str">
        <f t="shared" si="2"/>
        <v>N/A</v>
      </c>
      <c r="J16" s="96">
        <f t="shared" si="3"/>
        <v>0</v>
      </c>
    </row>
    <row r="17" spans="1:10" s="3" customFormat="1" ht="30" customHeight="1" thickBot="1" x14ac:dyDescent="0.35">
      <c r="A17" s="45"/>
      <c r="B17" s="63" t="s">
        <v>34</v>
      </c>
      <c r="C17" s="55" t="s">
        <v>64</v>
      </c>
      <c r="D17" s="96">
        <v>1000</v>
      </c>
      <c r="E17" s="105"/>
      <c r="F17" s="96">
        <f>D17*E17</f>
        <v>0</v>
      </c>
      <c r="G17" s="106">
        <v>0</v>
      </c>
      <c r="H17" s="22">
        <f t="shared" si="0"/>
        <v>0</v>
      </c>
      <c r="I17" s="55" t="str">
        <f t="shared" si="2"/>
        <v>N/A</v>
      </c>
      <c r="J17" s="96">
        <f t="shared" si="3"/>
        <v>0</v>
      </c>
    </row>
    <row r="18" spans="1:10" s="3" customFormat="1" ht="30" customHeight="1" thickBot="1" x14ac:dyDescent="0.35">
      <c r="A18" s="46" t="s">
        <v>15</v>
      </c>
      <c r="B18" s="63" t="s">
        <v>35</v>
      </c>
      <c r="C18" s="55" t="s">
        <v>66</v>
      </c>
      <c r="D18" s="96">
        <v>5000</v>
      </c>
      <c r="E18" s="105"/>
      <c r="F18" s="96">
        <f t="shared" ref="F18:F36" si="4">D18*E18</f>
        <v>0</v>
      </c>
      <c r="G18" s="106">
        <v>0</v>
      </c>
      <c r="H18" s="22">
        <f t="shared" si="0"/>
        <v>0</v>
      </c>
      <c r="I18" s="55" t="str">
        <f t="shared" si="2"/>
        <v>N/A</v>
      </c>
      <c r="J18" s="96">
        <f t="shared" si="3"/>
        <v>0</v>
      </c>
    </row>
    <row r="19" spans="1:10" s="3" customFormat="1" ht="30" customHeight="1" thickBot="1" x14ac:dyDescent="0.35">
      <c r="A19" s="45"/>
      <c r="B19" s="63" t="s">
        <v>36</v>
      </c>
      <c r="C19" s="55" t="s">
        <v>63</v>
      </c>
      <c r="D19" s="96">
        <v>1000</v>
      </c>
      <c r="E19" s="105"/>
      <c r="F19" s="96">
        <f t="shared" si="4"/>
        <v>0</v>
      </c>
      <c r="G19" s="106">
        <v>0</v>
      </c>
      <c r="H19" s="22">
        <f t="shared" si="0"/>
        <v>0</v>
      </c>
      <c r="I19" s="55" t="str">
        <f t="shared" si="2"/>
        <v>N/A</v>
      </c>
      <c r="J19" s="96">
        <f t="shared" si="3"/>
        <v>0</v>
      </c>
    </row>
    <row r="20" spans="1:10" s="3" customFormat="1" ht="30" customHeight="1" thickBot="1" x14ac:dyDescent="0.35">
      <c r="A20" s="45"/>
      <c r="B20" s="63" t="s">
        <v>37</v>
      </c>
      <c r="C20" s="55" t="s">
        <v>38</v>
      </c>
      <c r="D20" s="96">
        <v>500</v>
      </c>
      <c r="E20" s="105"/>
      <c r="F20" s="96">
        <f t="shared" si="4"/>
        <v>0</v>
      </c>
      <c r="G20" s="106">
        <v>0</v>
      </c>
      <c r="H20" s="22">
        <f t="shared" si="0"/>
        <v>0</v>
      </c>
      <c r="I20" s="55" t="str">
        <f t="shared" si="2"/>
        <v>N/A</v>
      </c>
      <c r="J20" s="96">
        <f t="shared" si="3"/>
        <v>0</v>
      </c>
    </row>
    <row r="21" spans="1:10" s="3" customFormat="1" ht="30" customHeight="1" thickBot="1" x14ac:dyDescent="0.35">
      <c r="A21" s="46" t="s">
        <v>16</v>
      </c>
      <c r="B21" s="23" t="s">
        <v>24</v>
      </c>
      <c r="C21" s="56"/>
      <c r="D21" s="97"/>
      <c r="E21" s="107"/>
      <c r="F21" s="97">
        <f t="shared" si="4"/>
        <v>0</v>
      </c>
      <c r="G21" s="108"/>
      <c r="H21" s="24"/>
      <c r="I21" s="56"/>
      <c r="J21" s="97">
        <f t="shared" si="3"/>
        <v>0</v>
      </c>
    </row>
    <row r="22" spans="1:10" s="3" customFormat="1" ht="30" customHeight="1" thickBot="1" x14ac:dyDescent="0.35">
      <c r="A22" s="46"/>
      <c r="B22" s="64" t="s">
        <v>39</v>
      </c>
      <c r="C22" s="57" t="s">
        <v>38</v>
      </c>
      <c r="D22" s="98">
        <v>1000</v>
      </c>
      <c r="E22" s="109"/>
      <c r="F22" s="98">
        <f t="shared" si="4"/>
        <v>0</v>
      </c>
      <c r="G22" s="110">
        <v>0</v>
      </c>
      <c r="H22" s="26">
        <f>G22/D22</f>
        <v>0</v>
      </c>
      <c r="I22" s="57" t="str">
        <f t="shared" si="2"/>
        <v>N/A</v>
      </c>
      <c r="J22" s="98">
        <f t="shared" si="3"/>
        <v>0</v>
      </c>
    </row>
    <row r="23" spans="1:10" s="3" customFormat="1" ht="30" customHeight="1" thickBot="1" x14ac:dyDescent="0.35">
      <c r="A23" s="45"/>
      <c r="B23" s="64" t="s">
        <v>36</v>
      </c>
      <c r="C23" s="57" t="s">
        <v>63</v>
      </c>
      <c r="D23" s="98">
        <v>500</v>
      </c>
      <c r="E23" s="109"/>
      <c r="F23" s="98">
        <f t="shared" si="4"/>
        <v>0</v>
      </c>
      <c r="G23" s="110">
        <v>0</v>
      </c>
      <c r="H23" s="26">
        <f>G23/D23</f>
        <v>0</v>
      </c>
      <c r="I23" s="57" t="str">
        <f t="shared" si="2"/>
        <v>N/A</v>
      </c>
      <c r="J23" s="98">
        <f t="shared" si="3"/>
        <v>0</v>
      </c>
    </row>
    <row r="24" spans="1:10" s="3" customFormat="1" ht="30" customHeight="1" thickBot="1" x14ac:dyDescent="0.35">
      <c r="A24" s="45"/>
      <c r="B24" s="64" t="s">
        <v>37</v>
      </c>
      <c r="C24" s="57" t="s">
        <v>38</v>
      </c>
      <c r="D24" s="98">
        <v>500</v>
      </c>
      <c r="E24" s="109"/>
      <c r="F24" s="98">
        <f t="shared" si="4"/>
        <v>0</v>
      </c>
      <c r="G24" s="110">
        <v>0</v>
      </c>
      <c r="H24" s="26">
        <f>G24/D24</f>
        <v>0</v>
      </c>
      <c r="I24" s="57" t="str">
        <f t="shared" si="2"/>
        <v>N/A</v>
      </c>
      <c r="J24" s="98">
        <f t="shared" si="3"/>
        <v>0</v>
      </c>
    </row>
    <row r="25" spans="1:10" s="3" customFormat="1" ht="30" customHeight="1" thickBot="1" x14ac:dyDescent="0.35">
      <c r="A25" s="45" t="s">
        <v>17</v>
      </c>
      <c r="B25" s="27" t="s">
        <v>25</v>
      </c>
      <c r="C25" s="58"/>
      <c r="D25" s="99"/>
      <c r="E25" s="111"/>
      <c r="F25" s="99">
        <f t="shared" si="4"/>
        <v>0</v>
      </c>
      <c r="G25" s="112"/>
      <c r="H25" s="28"/>
      <c r="I25" s="58"/>
      <c r="J25" s="99">
        <f t="shared" si="3"/>
        <v>0</v>
      </c>
    </row>
    <row r="26" spans="1:10" s="3" customFormat="1" ht="30" hidden="1" customHeight="1" thickBot="1" x14ac:dyDescent="0.35">
      <c r="A26" s="45"/>
      <c r="B26" s="65"/>
      <c r="C26" s="59"/>
      <c r="D26" s="100"/>
      <c r="E26" s="113"/>
      <c r="F26" s="100">
        <f t="shared" si="4"/>
        <v>0</v>
      </c>
      <c r="G26" s="114"/>
      <c r="H26" s="30"/>
      <c r="I26" s="59" t="str">
        <f t="shared" si="2"/>
        <v>N/A</v>
      </c>
      <c r="J26" s="100">
        <f t="shared" si="3"/>
        <v>0</v>
      </c>
    </row>
    <row r="27" spans="1:10" s="3" customFormat="1" ht="30" customHeight="1" thickBot="1" x14ac:dyDescent="0.35">
      <c r="A27" s="45"/>
      <c r="B27" s="65" t="s">
        <v>41</v>
      </c>
      <c r="C27" s="59" t="s">
        <v>67</v>
      </c>
      <c r="D27" s="100">
        <v>1000</v>
      </c>
      <c r="E27" s="113"/>
      <c r="F27" s="100">
        <f t="shared" si="4"/>
        <v>0</v>
      </c>
      <c r="G27" s="114">
        <v>0</v>
      </c>
      <c r="H27" s="30">
        <f>G27/D27</f>
        <v>0</v>
      </c>
      <c r="I27" s="59" t="str">
        <f t="shared" si="2"/>
        <v>N/A</v>
      </c>
      <c r="J27" s="100">
        <f t="shared" si="3"/>
        <v>0</v>
      </c>
    </row>
    <row r="28" spans="1:10" s="3" customFormat="1" ht="30" customHeight="1" thickBot="1" x14ac:dyDescent="0.35">
      <c r="A28" s="45"/>
      <c r="B28" s="65" t="s">
        <v>42</v>
      </c>
      <c r="C28" s="59" t="s">
        <v>67</v>
      </c>
      <c r="D28" s="100">
        <v>2500</v>
      </c>
      <c r="E28" s="113"/>
      <c r="F28" s="100">
        <f t="shared" si="4"/>
        <v>0</v>
      </c>
      <c r="G28" s="114">
        <v>0</v>
      </c>
      <c r="H28" s="30">
        <f>G28/D28</f>
        <v>0</v>
      </c>
      <c r="I28" s="59" t="str">
        <f t="shared" si="2"/>
        <v>N/A</v>
      </c>
      <c r="J28" s="100">
        <f t="shared" si="3"/>
        <v>0</v>
      </c>
    </row>
    <row r="29" spans="1:10" s="3" customFormat="1" ht="30" customHeight="1" thickBot="1" x14ac:dyDescent="0.35">
      <c r="A29" s="45"/>
      <c r="B29" s="65" t="s">
        <v>43</v>
      </c>
      <c r="C29" s="59" t="s">
        <v>67</v>
      </c>
      <c r="D29" s="100">
        <v>1500</v>
      </c>
      <c r="E29" s="113"/>
      <c r="F29" s="100">
        <f t="shared" si="4"/>
        <v>0</v>
      </c>
      <c r="G29" s="114">
        <v>0</v>
      </c>
      <c r="H29" s="30">
        <f>G29/D29</f>
        <v>0</v>
      </c>
      <c r="I29" s="59" t="str">
        <f t="shared" si="2"/>
        <v>N/A</v>
      </c>
      <c r="J29" s="100">
        <f t="shared" si="3"/>
        <v>0</v>
      </c>
    </row>
    <row r="30" spans="1:10" s="3" customFormat="1" ht="30" customHeight="1" thickBot="1" x14ac:dyDescent="0.35">
      <c r="A30" s="45"/>
      <c r="B30" s="65" t="s">
        <v>36</v>
      </c>
      <c r="C30" s="59" t="s">
        <v>63</v>
      </c>
      <c r="D30" s="100">
        <v>500</v>
      </c>
      <c r="E30" s="113"/>
      <c r="F30" s="100">
        <f t="shared" si="4"/>
        <v>0</v>
      </c>
      <c r="G30" s="114">
        <v>0</v>
      </c>
      <c r="H30" s="30">
        <f>G30/D30</f>
        <v>0</v>
      </c>
      <c r="I30" s="59" t="str">
        <f t="shared" si="2"/>
        <v>N/A</v>
      </c>
      <c r="J30" s="100">
        <f t="shared" si="3"/>
        <v>0</v>
      </c>
    </row>
    <row r="31" spans="1:10" s="3" customFormat="1" ht="30" customHeight="1" thickBot="1" x14ac:dyDescent="0.35">
      <c r="A31" s="45"/>
      <c r="B31" s="65" t="s">
        <v>37</v>
      </c>
      <c r="C31" s="59" t="s">
        <v>38</v>
      </c>
      <c r="D31" s="100">
        <v>500</v>
      </c>
      <c r="E31" s="113"/>
      <c r="F31" s="100">
        <f t="shared" si="4"/>
        <v>0</v>
      </c>
      <c r="G31" s="114">
        <v>0</v>
      </c>
      <c r="H31" s="30">
        <f>G31/D31</f>
        <v>0</v>
      </c>
      <c r="I31" s="59" t="str">
        <f t="shared" si="2"/>
        <v>N/A</v>
      </c>
      <c r="J31" s="100">
        <f t="shared" si="3"/>
        <v>0</v>
      </c>
    </row>
    <row r="32" spans="1:10" s="3" customFormat="1" ht="30" customHeight="1" thickBot="1" x14ac:dyDescent="0.35">
      <c r="A32" s="46" t="s">
        <v>16</v>
      </c>
      <c r="B32" s="115" t="s">
        <v>84</v>
      </c>
      <c r="C32" s="56"/>
      <c r="D32" s="97"/>
      <c r="E32" s="107"/>
      <c r="F32" s="97">
        <f t="shared" si="4"/>
        <v>0</v>
      </c>
      <c r="G32" s="108"/>
      <c r="H32" s="24"/>
      <c r="I32" s="56"/>
      <c r="J32" s="97">
        <f t="shared" si="3"/>
        <v>0</v>
      </c>
    </row>
    <row r="33" spans="1:10" s="3" customFormat="1" ht="30" customHeight="1" thickBot="1" x14ac:dyDescent="0.35">
      <c r="A33" s="46"/>
      <c r="B33" s="64" t="s">
        <v>88</v>
      </c>
      <c r="C33" s="57" t="s">
        <v>38</v>
      </c>
      <c r="D33" s="98">
        <v>2000</v>
      </c>
      <c r="E33" s="109"/>
      <c r="F33" s="98">
        <f t="shared" si="4"/>
        <v>0</v>
      </c>
      <c r="G33" s="110">
        <v>0</v>
      </c>
      <c r="H33" s="26">
        <f t="shared" ref="H33:H36" si="5">G33/D33</f>
        <v>0</v>
      </c>
      <c r="I33" s="57" t="str">
        <f t="shared" si="2"/>
        <v>N/A</v>
      </c>
      <c r="J33" s="98">
        <f t="shared" si="3"/>
        <v>0</v>
      </c>
    </row>
    <row r="34" spans="1:10" s="3" customFormat="1" ht="30" customHeight="1" thickBot="1" x14ac:dyDescent="0.35">
      <c r="A34" s="45"/>
      <c r="B34" s="64" t="s">
        <v>87</v>
      </c>
      <c r="C34" s="57" t="s">
        <v>85</v>
      </c>
      <c r="D34" s="98">
        <v>2000</v>
      </c>
      <c r="E34" s="109"/>
      <c r="F34" s="98">
        <f t="shared" si="4"/>
        <v>0</v>
      </c>
      <c r="G34" s="110">
        <v>0</v>
      </c>
      <c r="H34" s="26">
        <f t="shared" ref="H34:H35" si="6">G34/D34</f>
        <v>0</v>
      </c>
      <c r="I34" s="57" t="str">
        <f t="shared" si="2"/>
        <v>N/A</v>
      </c>
      <c r="J34" s="98">
        <f t="shared" si="3"/>
        <v>0</v>
      </c>
    </row>
    <row r="35" spans="1:10" s="3" customFormat="1" ht="30" customHeight="1" thickBot="1" x14ac:dyDescent="0.35">
      <c r="A35" s="45"/>
      <c r="B35" s="64" t="s">
        <v>86</v>
      </c>
      <c r="C35" s="57" t="s">
        <v>89</v>
      </c>
      <c r="D35" s="98">
        <v>3000</v>
      </c>
      <c r="E35" s="109"/>
      <c r="F35" s="98">
        <f t="shared" ref="F35" si="7">D35*E35</f>
        <v>0</v>
      </c>
      <c r="G35" s="110">
        <v>0</v>
      </c>
      <c r="H35" s="26">
        <f t="shared" si="6"/>
        <v>0</v>
      </c>
      <c r="I35" s="57" t="str">
        <f t="shared" ref="I35" si="8">IF(E35=0,"N/A",IF(G35/F35=1,"ON BUDGET",IF(G35/F35&lt;1,"UNDER","OVER")))</f>
        <v>N/A</v>
      </c>
      <c r="J35" s="98">
        <f t="shared" si="3"/>
        <v>0</v>
      </c>
    </row>
    <row r="36" spans="1:10" s="3" customFormat="1" ht="30" customHeight="1" thickBot="1" x14ac:dyDescent="0.35">
      <c r="A36" s="45"/>
      <c r="B36" s="64" t="s">
        <v>91</v>
      </c>
      <c r="C36" s="57" t="s">
        <v>89</v>
      </c>
      <c r="D36" s="98">
        <v>3000</v>
      </c>
      <c r="E36" s="109"/>
      <c r="F36" s="98">
        <f t="shared" si="4"/>
        <v>0</v>
      </c>
      <c r="G36" s="110">
        <v>0</v>
      </c>
      <c r="H36" s="26">
        <f t="shared" si="5"/>
        <v>0</v>
      </c>
      <c r="I36" s="57" t="str">
        <f t="shared" si="2"/>
        <v>N/A</v>
      </c>
      <c r="J36" s="98">
        <f t="shared" si="3"/>
        <v>0</v>
      </c>
    </row>
    <row r="37" spans="1:10" s="3" customFormat="1" ht="30" customHeight="1" thickBot="1" x14ac:dyDescent="0.35">
      <c r="A37" s="45" t="s">
        <v>17</v>
      </c>
      <c r="B37" s="31" t="s">
        <v>81</v>
      </c>
      <c r="C37" s="60"/>
      <c r="D37" s="101"/>
      <c r="E37" s="32"/>
      <c r="F37" s="101"/>
      <c r="G37" s="101"/>
      <c r="H37" s="32"/>
      <c r="I37" s="60"/>
      <c r="J37" s="101">
        <f t="shared" si="3"/>
        <v>0</v>
      </c>
    </row>
    <row r="38" spans="1:10" s="3" customFormat="1" ht="30" customHeight="1" thickBot="1" x14ac:dyDescent="0.35">
      <c r="A38" s="45"/>
      <c r="B38" s="66" t="s">
        <v>82</v>
      </c>
      <c r="C38" s="61"/>
      <c r="D38" s="102">
        <f>SUM(D8:D37)</f>
        <v>40000</v>
      </c>
      <c r="E38" s="35">
        <v>0.4</v>
      </c>
      <c r="F38" s="102">
        <f>SUM(F8:F37)</f>
        <v>10260</v>
      </c>
      <c r="G38" s="102">
        <f>SUM(G8:G37)</f>
        <v>10100</v>
      </c>
      <c r="H38" s="35">
        <f>G38/D38</f>
        <v>0.2525</v>
      </c>
      <c r="I38" s="61" t="str">
        <f t="shared" si="2"/>
        <v>UNDER</v>
      </c>
      <c r="J38" s="102">
        <f t="shared" si="3"/>
        <v>-160</v>
      </c>
    </row>
    <row r="39" spans="1:10" s="3" customFormat="1" ht="16.5" customHeight="1" thickBot="1" x14ac:dyDescent="0.35">
      <c r="A39" s="45" t="s">
        <v>18</v>
      </c>
      <c r="B39" s="67"/>
      <c r="C39" s="62"/>
      <c r="D39" s="82"/>
      <c r="E39" s="16"/>
      <c r="F39" s="120"/>
      <c r="G39" s="53"/>
      <c r="H39" s="53"/>
      <c r="I39" s="53"/>
      <c r="J39" s="53"/>
    </row>
    <row r="40" spans="1:10" s="3" customFormat="1" ht="30" customHeight="1" thickBot="1" x14ac:dyDescent="0.35">
      <c r="A40" s="46" t="s">
        <v>19</v>
      </c>
      <c r="B40" s="36"/>
      <c r="C40" s="37"/>
      <c r="D40" s="83"/>
      <c r="E40" s="38"/>
      <c r="F40" s="121"/>
      <c r="G40" s="39"/>
      <c r="H40" s="40"/>
      <c r="I40" s="40"/>
      <c r="J40" s="40"/>
    </row>
    <row r="42" spans="1:10" ht="30" customHeight="1" x14ac:dyDescent="0.3">
      <c r="C42" s="14"/>
      <c r="H42" s="47"/>
      <c r="I42" s="47"/>
      <c r="J42" s="47"/>
    </row>
    <row r="43" spans="1:10" ht="30" customHeight="1" x14ac:dyDescent="0.3">
      <c r="C43" s="15"/>
    </row>
  </sheetData>
  <mergeCells count="1">
    <mergeCell ref="I3:J3"/>
  </mergeCells>
  <conditionalFormatting sqref="E7:E40">
    <cfRule type="dataBar" priority="18">
      <dataBar>
        <cfvo type="num" val="0"/>
        <cfvo type="num" val="1"/>
        <color theme="0" tint="-0.249977111117893"/>
      </dataBar>
      <extLst>
        <ext xmlns:x14="http://schemas.microsoft.com/office/spreadsheetml/2009/9/main" uri="{B025F937-C7B1-47D3-B67F-A62EFF666E3E}">
          <x14:id>{3418874B-56F4-460F-A2AF-5F171B2D1E51}</x14:id>
        </ext>
      </extLst>
    </cfRule>
  </conditionalFormatting>
  <conditionalFormatting sqref="H9:H38">
    <cfRule type="dataBar" priority="17">
      <dataBar>
        <cfvo type="num" val="0"/>
        <cfvo type="num" val="1"/>
        <color theme="0" tint="-0.249977111117893"/>
      </dataBar>
      <extLst>
        <ext xmlns:x14="http://schemas.microsoft.com/office/spreadsheetml/2009/9/main" uri="{B025F937-C7B1-47D3-B67F-A62EFF666E3E}">
          <x14:id>{2B28C4F3-7AF5-4154-AF88-6988BE08CC5E}</x14:id>
        </ext>
      </extLst>
    </cfRule>
  </conditionalFormatting>
  <conditionalFormatting sqref="I1:I1048576">
    <cfRule type="containsText" dxfId="4" priority="2" operator="containsText" text="OVER">
      <formula>NOT(ISERROR(SEARCH("OVER",I1)))</formula>
    </cfRule>
  </conditionalFormatting>
  <conditionalFormatting sqref="J1:J2 J4:J5 J7 J39:J1048576">
    <cfRule type="containsText" dxfId="3" priority="1" operator="containsText" text="OVER">
      <formula>NOT(ISERROR(SEARCH("OVER",J1)))</formula>
    </cfRule>
  </conditionalFormatting>
  <dataValidations count="1">
    <dataValidation type="whole" operator="greaterThanOrEqual" allowBlank="1" showInputMessage="1" promptTitle="Display Week" prompt="Changing this number will scroll the Gantt Chart view." sqref="I4:J4" xr:uid="{AB313BC0-40BA-4555-A19F-6FC0CC311F92}">
      <formula1>1</formula1>
    </dataValidation>
  </dataValidations>
  <pageMargins left="0.7" right="0.7" top="0.75" bottom="0.75" header="0.3" footer="0.3"/>
  <pageSetup scale="63" orientation="portrait" r:id="rId1"/>
  <extLst>
    <ext xmlns:x14="http://schemas.microsoft.com/office/spreadsheetml/2009/9/main" uri="{78C0D931-6437-407d-A8EE-F0AAD7539E65}">
      <x14:conditionalFormattings>
        <x14:conditionalFormatting xmlns:xm="http://schemas.microsoft.com/office/excel/2006/main">
          <x14:cfRule type="dataBar" id="{3418874B-56F4-460F-A2AF-5F171B2D1E51}">
            <x14:dataBar minLength="0" maxLength="100" gradient="0">
              <x14:cfvo type="num">
                <xm:f>0</xm:f>
              </x14:cfvo>
              <x14:cfvo type="num">
                <xm:f>1</xm:f>
              </x14:cfvo>
              <x14:negativeFillColor rgb="FFFF0000"/>
              <x14:axisColor rgb="FF000000"/>
            </x14:dataBar>
          </x14:cfRule>
          <xm:sqref>E7:E40</xm:sqref>
        </x14:conditionalFormatting>
        <x14:conditionalFormatting xmlns:xm="http://schemas.microsoft.com/office/excel/2006/main">
          <x14:cfRule type="dataBar" id="{2B28C4F3-7AF5-4154-AF88-6988BE08CC5E}">
            <x14:dataBar minLength="0" maxLength="100" gradient="0">
              <x14:cfvo type="num">
                <xm:f>0</xm:f>
              </x14:cfvo>
              <x14:cfvo type="num">
                <xm:f>1</xm:f>
              </x14:cfvo>
              <x14:negativeFillColor rgb="FFFF0000"/>
              <x14:axisColor rgb="FF000000"/>
            </x14:dataBar>
          </x14:cfRule>
          <xm:sqref>H9:H38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2D610-D259-44B2-863C-723B10426021}">
  <sheetPr>
    <pageSetUpPr fitToPage="1"/>
  </sheetPr>
  <dimension ref="A1:P10"/>
  <sheetViews>
    <sheetView zoomScaleNormal="100" workbookViewId="0">
      <selection activeCell="P9" sqref="P9"/>
    </sheetView>
  </sheetViews>
  <sheetFormatPr defaultRowHeight="30" customHeight="1" x14ac:dyDescent="0.3"/>
  <cols>
    <col min="1" max="1" width="2.6640625" style="45" customWidth="1"/>
    <col min="2" max="2" width="26.109375" customWidth="1"/>
    <col min="3" max="3" width="10.109375" customWidth="1"/>
    <col min="4" max="4" width="9.5546875" style="74" customWidth="1"/>
    <col min="5" max="5" width="9.5546875" customWidth="1"/>
    <col min="6" max="6" width="10.44140625" style="117" customWidth="1"/>
    <col min="7" max="7" width="10.44140625" style="5" customWidth="1"/>
    <col min="8" max="10" width="10.44140625" customWidth="1"/>
    <col min="11" max="14" width="9.33203125" bestFit="1" customWidth="1"/>
    <col min="16" max="16" width="10.109375" bestFit="1" customWidth="1"/>
  </cols>
  <sheetData>
    <row r="1" spans="1:16" ht="12.75" customHeight="1" x14ac:dyDescent="0.5">
      <c r="A1" s="46" t="s">
        <v>0</v>
      </c>
      <c r="C1" s="1"/>
      <c r="D1" s="73"/>
      <c r="E1" s="2"/>
      <c r="F1" s="4"/>
      <c r="G1" s="4"/>
      <c r="H1" s="44"/>
      <c r="I1" s="44"/>
      <c r="J1" s="44"/>
    </row>
    <row r="2" spans="1:16" ht="18.75" customHeight="1" x14ac:dyDescent="0.35">
      <c r="A2" s="45" t="s">
        <v>1</v>
      </c>
      <c r="B2" s="94" t="s">
        <v>20</v>
      </c>
      <c r="E2" s="94" t="s">
        <v>95</v>
      </c>
    </row>
    <row r="3" spans="1:16" ht="21.75" customHeight="1" x14ac:dyDescent="0.3">
      <c r="A3" s="45" t="s">
        <v>2</v>
      </c>
      <c r="B3" s="92" t="s">
        <v>21</v>
      </c>
      <c r="C3" s="71"/>
      <c r="E3" s="71"/>
      <c r="L3" s="75" t="s">
        <v>75</v>
      </c>
      <c r="M3" s="145">
        <v>45960</v>
      </c>
      <c r="N3" s="146"/>
    </row>
    <row r="4" spans="1:16" ht="21.75" customHeight="1" x14ac:dyDescent="0.3">
      <c r="A4" s="46" t="s">
        <v>4</v>
      </c>
      <c r="B4" s="93" t="s">
        <v>98</v>
      </c>
      <c r="C4" s="71"/>
      <c r="E4" s="71"/>
      <c r="H4" s="75"/>
      <c r="I4" s="127"/>
      <c r="J4" s="128"/>
    </row>
    <row r="5" spans="1:16" ht="15" customHeight="1" x14ac:dyDescent="0.3">
      <c r="A5" s="46" t="s">
        <v>6</v>
      </c>
      <c r="B5" s="68"/>
      <c r="C5" s="68"/>
      <c r="D5" s="76"/>
      <c r="E5" s="68"/>
      <c r="F5" s="118"/>
      <c r="G5" s="68"/>
      <c r="H5" s="68"/>
      <c r="I5" s="68"/>
      <c r="J5" s="68"/>
    </row>
    <row r="6" spans="1:16" ht="30" customHeight="1" x14ac:dyDescent="0.3">
      <c r="A6" s="46" t="s">
        <v>7</v>
      </c>
      <c r="B6" s="124" t="s">
        <v>96</v>
      </c>
      <c r="C6" s="123">
        <v>1</v>
      </c>
      <c r="D6" s="123">
        <v>2</v>
      </c>
      <c r="E6" s="123">
        <v>3</v>
      </c>
      <c r="F6" s="123">
        <v>4</v>
      </c>
      <c r="G6" s="123">
        <v>5</v>
      </c>
      <c r="H6" s="123">
        <v>6</v>
      </c>
      <c r="I6" s="123">
        <v>7</v>
      </c>
      <c r="J6" s="123">
        <v>8</v>
      </c>
      <c r="K6" s="123">
        <v>9</v>
      </c>
      <c r="L6" s="123">
        <v>10</v>
      </c>
      <c r="M6" s="123">
        <v>11</v>
      </c>
      <c r="N6" s="123">
        <v>12</v>
      </c>
    </row>
    <row r="7" spans="1:16" ht="6" customHeight="1" x14ac:dyDescent="0.3">
      <c r="A7" s="45" t="s">
        <v>12</v>
      </c>
      <c r="C7" s="48"/>
      <c r="F7" s="119"/>
      <c r="G7"/>
    </row>
    <row r="8" spans="1:16" ht="30" customHeight="1" x14ac:dyDescent="0.3">
      <c r="B8" t="s">
        <v>93</v>
      </c>
      <c r="C8" s="126">
        <v>2000</v>
      </c>
      <c r="D8" s="126">
        <v>4000</v>
      </c>
      <c r="E8" s="126">
        <v>7000</v>
      </c>
      <c r="F8" s="126">
        <v>10500</v>
      </c>
      <c r="G8" s="126">
        <v>16500</v>
      </c>
      <c r="H8" s="126">
        <v>22000</v>
      </c>
      <c r="I8" s="126">
        <v>28000</v>
      </c>
      <c r="J8" s="126">
        <v>33500</v>
      </c>
      <c r="K8" s="126">
        <v>36000</v>
      </c>
      <c r="L8" s="126">
        <v>38000</v>
      </c>
      <c r="M8" s="126">
        <v>39000</v>
      </c>
      <c r="N8" s="126">
        <v>40000</v>
      </c>
      <c r="O8" s="126"/>
      <c r="P8" s="126"/>
    </row>
    <row r="9" spans="1:16" ht="30" customHeight="1" x14ac:dyDescent="0.3">
      <c r="B9" t="s">
        <v>73</v>
      </c>
      <c r="C9" s="126">
        <v>2000</v>
      </c>
      <c r="D9" s="126">
        <v>3800</v>
      </c>
      <c r="E9" s="126">
        <v>6700</v>
      </c>
      <c r="F9" s="126">
        <v>10260</v>
      </c>
      <c r="G9" s="126">
        <v>17000</v>
      </c>
      <c r="H9" s="126">
        <v>23000</v>
      </c>
      <c r="I9" s="126">
        <v>30000</v>
      </c>
      <c r="J9" s="126"/>
      <c r="K9" s="126"/>
      <c r="L9" s="126"/>
      <c r="M9" s="126"/>
      <c r="N9" s="126"/>
      <c r="O9" s="126"/>
      <c r="P9" s="126"/>
    </row>
    <row r="10" spans="1:16" ht="30" customHeight="1" x14ac:dyDescent="0.3">
      <c r="B10" t="s">
        <v>94</v>
      </c>
      <c r="C10" s="126">
        <v>1900</v>
      </c>
      <c r="D10" s="126">
        <v>3750</v>
      </c>
      <c r="E10" s="126">
        <v>6600</v>
      </c>
      <c r="F10" s="126">
        <v>10100</v>
      </c>
      <c r="G10" s="126">
        <v>17500</v>
      </c>
      <c r="H10" s="126">
        <v>24000</v>
      </c>
      <c r="I10" s="126">
        <v>32000</v>
      </c>
      <c r="J10" s="126"/>
      <c r="K10" s="126"/>
      <c r="L10" s="126"/>
      <c r="M10" s="126"/>
      <c r="N10" s="126"/>
      <c r="O10" s="126"/>
      <c r="P10" s="126"/>
    </row>
  </sheetData>
  <mergeCells count="1">
    <mergeCell ref="M3:N3"/>
  </mergeCells>
  <conditionalFormatting sqref="E7">
    <cfRule type="dataBar" priority="5">
      <dataBar>
        <cfvo type="num" val="0"/>
        <cfvo type="num" val="1"/>
        <color theme="0" tint="-0.249977111117893"/>
      </dataBar>
      <extLst>
        <ext xmlns:x14="http://schemas.microsoft.com/office/spreadsheetml/2009/9/main" uri="{B025F937-C7B1-47D3-B67F-A62EFF666E3E}">
          <x14:id>{AC9110C4-C0AA-410C-B8E0-946EF3445DC0}</x14:id>
        </ext>
      </extLst>
    </cfRule>
  </conditionalFormatting>
  <conditionalFormatting sqref="I1:J2 J4:J5 J7">
    <cfRule type="containsText" dxfId="2" priority="2" operator="containsText" text="OVER">
      <formula>NOT(ISERROR(SEARCH("OVER",I1)))</formula>
    </cfRule>
  </conditionalFormatting>
  <conditionalFormatting sqref="M3 I4:I7 I11:J1048576">
    <cfRule type="containsText" dxfId="1" priority="3" operator="containsText" text="OVER">
      <formula>NOT(ISERROR(SEARCH("OVER",I3)))</formula>
    </cfRule>
  </conditionalFormatting>
  <conditionalFormatting sqref="M6">
    <cfRule type="containsText" dxfId="0" priority="1" operator="containsText" text="OVER">
      <formula>NOT(ISERROR(SEARCH("OVER",M6)))</formula>
    </cfRule>
  </conditionalFormatting>
  <dataValidations count="1">
    <dataValidation type="whole" operator="greaterThanOrEqual" allowBlank="1" showInputMessage="1" promptTitle="Display Week" prompt="Changing this number will scroll the Gantt Chart view." sqref="I4:J4" xr:uid="{FA5FF7AF-BC50-47FD-A678-E9BBFB992BF6}">
      <formula1>1</formula1>
    </dataValidation>
  </dataValidations>
  <pageMargins left="0.7" right="0.7" top="0.75" bottom="0.75" header="0.3" footer="0.3"/>
  <pageSetup scale="62" orientation="portrait" r:id="rId1"/>
  <drawing r:id="rId2"/>
  <extLst>
    <ext xmlns:x14="http://schemas.microsoft.com/office/spreadsheetml/2009/9/main" uri="{78C0D931-6437-407d-A8EE-F0AAD7539E65}">
      <x14:conditionalFormattings>
        <x14:conditionalFormatting xmlns:xm="http://schemas.microsoft.com/office/excel/2006/main">
          <x14:cfRule type="dataBar" id="{AC9110C4-C0AA-410C-B8E0-946EF3445DC0}">
            <x14:dataBar minLength="0" maxLength="100" gradient="0">
              <x14:cfvo type="num">
                <xm:f>0</xm:f>
              </x14:cfvo>
              <x14:cfvo type="num">
                <xm:f>1</xm:f>
              </x14:cfvo>
              <x14:negativeFillColor rgb="FFFF0000"/>
              <x14:axisColor rgb="FF000000"/>
            </x14:dataBar>
          </x14:cfRule>
          <xm:sqref>E7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emplate>TM16400962</Template>
  <Application>Microsoft Excel</Application>
  <DocSecurity>0</DocSecurity>
  <ScaleCrop>false</ScaleCrop>
  <HeadingPairs>
    <vt:vector size="4" baseType="variant">
      <vt:variant>
        <vt:lpstr>Worksheets</vt:lpstr>
      </vt:variant>
      <vt:variant>
        <vt:i4>4</vt:i4>
      </vt:variant>
      <vt:variant>
        <vt:lpstr>Named Ranges</vt:lpstr>
      </vt:variant>
      <vt:variant>
        <vt:i4>22</vt:i4>
      </vt:variant>
    </vt:vector>
  </HeadingPairs>
  <TitlesOfParts>
    <vt:vector size="26" baseType="lpstr">
      <vt:lpstr>Ex 1 - Baseline</vt:lpstr>
      <vt:lpstr>Ex 2 - Progress</vt:lpstr>
      <vt:lpstr>Ex 2 &amp; 3 - Budget</vt:lpstr>
      <vt:lpstr>Ex 4 - S-Curve</vt:lpstr>
      <vt:lpstr>'Ex 4 - S-Curve'!Budget</vt:lpstr>
      <vt:lpstr>Budget</vt:lpstr>
      <vt:lpstr>'Ex 2 - Progress'!Display_Week</vt:lpstr>
      <vt:lpstr>Display_Week</vt:lpstr>
      <vt:lpstr>'Ex 2 &amp; 3 - Budget'!Print_Area</vt:lpstr>
      <vt:lpstr>'Ex 4 - S-Curve'!Print_Area</vt:lpstr>
      <vt:lpstr>'Ex 1 - Baseline'!Print_Titles</vt:lpstr>
      <vt:lpstr>'Ex 2 - Progress'!Print_Titles</vt:lpstr>
      <vt:lpstr>'Ex 2 - Progress'!Project_Start</vt:lpstr>
      <vt:lpstr>Project_Start</vt:lpstr>
      <vt:lpstr>'Ex 1 - Baseline'!task_end</vt:lpstr>
      <vt:lpstr>'Ex 2 - Progress'!task_end</vt:lpstr>
      <vt:lpstr>'Ex 2 &amp; 3 - Budget'!task_end</vt:lpstr>
      <vt:lpstr>'Ex 4 - S-Curve'!task_end</vt:lpstr>
      <vt:lpstr>'Ex 1 - Baseline'!task_progress</vt:lpstr>
      <vt:lpstr>'Ex 2 - Progress'!task_progress</vt:lpstr>
      <vt:lpstr>'Ex 2 &amp; 3 - Budget'!task_progress</vt:lpstr>
      <vt:lpstr>'Ex 4 - S-Curve'!task_progress</vt:lpstr>
      <vt:lpstr>'Ex 1 - Baseline'!task_start</vt:lpstr>
      <vt:lpstr>'Ex 2 - Progress'!task_start</vt:lpstr>
      <vt:lpstr>'Ex 2 &amp; 3 - Budget'!task_start</vt:lpstr>
      <vt:lpstr>'Ex 4 - S-Curve'!task_start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2023-07-30T03:37:40Z</dcterms:created>
  <dcterms:modified xsi:type="dcterms:W3CDTF">2025-06-29T01:59:22Z</dcterms:modified>
  <cp:category/>
  <cp:contentStatus/>
</cp:coreProperties>
</file>